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ilev\rinshokenkyu.kyotsu\00. 共有\ひながた（HPアップの最新版）\ポイント算出表\"/>
    </mc:Choice>
  </mc:AlternateContent>
  <xr:revisionPtr revIDLastSave="0" documentId="13_ncr:1_{50CD6747-A6C7-4955-988F-4D8CB6CFAEEA}" xr6:coauthVersionLast="36" xr6:coauthVersionMax="36" xr10:uidLastSave="{00000000-0000-0000-0000-000000000000}"/>
  <bookViews>
    <workbookView xWindow="0" yWindow="0" windowWidth="20490" windowHeight="7455" firstSheet="4" activeTab="6" xr2:uid="{00000000-000D-0000-FFFF-FFFF00000000}"/>
  </bookViews>
  <sheets>
    <sheet name="経費算定ポイント算出表（医療機器）" sheetId="9" r:id="rId1"/>
    <sheet name="治験機器管理ポイント算出表" sheetId="10" r:id="rId2"/>
    <sheet name="経費算定明細書" sheetId="2" r:id="rId3"/>
    <sheet name="IRB審査費用2年目以降（作成不要）" sheetId="15" r:id="rId4"/>
    <sheet name="モニタリング費用 (作成不要)" sheetId="16" r:id="rId5"/>
    <sheet name="治験機器管理（作成不要）" sheetId="14" r:id="rId6"/>
    <sheet name="経費算定ポイント算出表 (CRC)" sheetId="12" r:id="rId7"/>
    <sheet name="経費算定明細書 (CRC)" sheetId="17" r:id="rId8"/>
  </sheets>
  <externalReferences>
    <externalReference r:id="rId9"/>
  </externalReferences>
  <definedNames>
    <definedName name="OLE_LINK1" localSheetId="3">'IRB審査費用2年目以降（作成不要）'!$E$16</definedName>
    <definedName name="OLE_LINK1" localSheetId="4">'モニタリング費用 (作成不要)'!$E$16</definedName>
    <definedName name="OLE_LINK1" localSheetId="2">経費算定明細書!$E$16</definedName>
    <definedName name="OLE_LINK1" localSheetId="5">'治験機器管理（作成不要）'!$E$16</definedName>
    <definedName name="_xlnm.Print_Area" localSheetId="3">'IRB審査費用2年目以降（作成不要）'!$A$1:$AV$24</definedName>
    <definedName name="_xlnm.Print_Area" localSheetId="4">'モニタリング費用 (作成不要)'!$A$1:$AV$38</definedName>
    <definedName name="_xlnm.Print_Area" localSheetId="6">'経費算定ポイント算出表 (CRC)'!$A$1:$M$43</definedName>
    <definedName name="_xlnm.Print_Area" localSheetId="0">'経費算定ポイント算出表（医療機器）'!$A$1:$K$30</definedName>
    <definedName name="_xlnm.Print_Area" localSheetId="2">経費算定明細書!$A$1:$AV$38</definedName>
    <definedName name="_xlnm.Print_Area" localSheetId="5">'治験機器管理（作成不要）'!$A$1:$AV$38</definedName>
    <definedName name="診療科">[1]入力リスト!$G$3:$G$45</definedName>
    <definedName name="投与期間" localSheetId="3">#REF!</definedName>
    <definedName name="投与期間" localSheetId="4">#REF!</definedName>
    <definedName name="投与期間">#REF!</definedName>
  </definedNames>
  <calcPr calcId="191029"/>
</workbook>
</file>

<file path=xl/calcChain.xml><?xml version="1.0" encoding="utf-8"?>
<calcChain xmlns="http://schemas.openxmlformats.org/spreadsheetml/2006/main">
  <c r="L17" i="12" l="1"/>
  <c r="L28" i="12"/>
  <c r="L26" i="12"/>
  <c r="L18" i="12"/>
  <c r="J24" i="9"/>
  <c r="J23" i="9"/>
  <c r="J9" i="9"/>
  <c r="J11" i="9"/>
  <c r="J15" i="9"/>
  <c r="J14" i="9"/>
  <c r="J12" i="9"/>
  <c r="J13" i="9" l="1"/>
  <c r="J16" i="9"/>
  <c r="J17" i="9"/>
  <c r="J18" i="9"/>
  <c r="J19" i="9"/>
  <c r="W15" i="14" l="1"/>
  <c r="W16" i="16"/>
  <c r="W18" i="16" s="1"/>
  <c r="W17" i="16" l="1"/>
  <c r="W19" i="16" s="1"/>
  <c r="W20" i="16" s="1"/>
  <c r="W21" i="16" l="1"/>
  <c r="W20" i="15" l="1"/>
  <c r="W19" i="15"/>
  <c r="W21" i="15" l="1"/>
  <c r="W22" i="15" l="1"/>
  <c r="W23" i="15" s="1"/>
  <c r="AQ37" i="2"/>
  <c r="AN28" i="2"/>
  <c r="G25" i="10"/>
  <c r="G24" i="10"/>
  <c r="L39" i="12"/>
  <c r="L38" i="12"/>
  <c r="L36" i="12"/>
  <c r="L35" i="12"/>
  <c r="L34" i="12"/>
  <c r="L33" i="12"/>
  <c r="L31" i="12"/>
  <c r="L29" i="12"/>
  <c r="L25" i="12"/>
  <c r="L24" i="12"/>
  <c r="L22" i="12"/>
  <c r="L20" i="12"/>
  <c r="L15" i="12"/>
  <c r="L14" i="12"/>
  <c r="L13" i="12"/>
  <c r="L11" i="12"/>
  <c r="L10" i="12"/>
  <c r="L9" i="12"/>
  <c r="J26" i="9"/>
  <c r="J25" i="9"/>
  <c r="J21" i="9"/>
  <c r="J20" i="9"/>
  <c r="J28" i="9"/>
  <c r="J27" i="9"/>
  <c r="J10" i="9"/>
  <c r="AB16" i="2" l="1"/>
  <c r="W16" i="2" s="1"/>
  <c r="W20" i="2" s="1"/>
  <c r="AB16" i="15"/>
  <c r="J29" i="9"/>
  <c r="C30" i="9" s="1"/>
  <c r="J30" i="9" s="1"/>
  <c r="W28" i="2" s="1"/>
  <c r="L40" i="12"/>
  <c r="C42" i="12" s="1"/>
  <c r="L42" i="12" s="1"/>
  <c r="W17" i="14"/>
  <c r="W18" i="14"/>
  <c r="W19" i="2" l="1"/>
  <c r="AB27" i="2"/>
  <c r="AB28" i="2"/>
  <c r="W19" i="14"/>
  <c r="W27" i="2"/>
  <c r="W21" i="2"/>
  <c r="W20" i="14" l="1"/>
  <c r="W21" i="14" s="1"/>
  <c r="W22" i="2"/>
  <c r="W23" i="2" s="1"/>
  <c r="W30" i="2"/>
  <c r="W29" i="2"/>
  <c r="W31" i="2" l="1"/>
  <c r="P35" i="2" s="1"/>
  <c r="P37" i="2" s="1"/>
  <c r="J35" i="2" l="1"/>
  <c r="J37" i="2" s="1"/>
  <c r="D35" i="2"/>
  <c r="D37" i="2" s="1"/>
  <c r="V35" i="2"/>
  <c r="V37" i="2" s="1"/>
  <c r="AQ35" i="2" l="1"/>
  <c r="AQ36" i="2" s="1"/>
</calcChain>
</file>

<file path=xl/sharedStrings.xml><?xml version="1.0" encoding="utf-8"?>
<sst xmlns="http://schemas.openxmlformats.org/spreadsheetml/2006/main" count="820" uniqueCount="362">
  <si>
    <t>整理番号</t>
  </si>
  <si>
    <t>区　　分</t>
  </si>
  <si>
    <t>区分</t>
  </si>
  <si>
    <t>金額(円)</t>
  </si>
  <si>
    <t>算定内訳</t>
  </si>
  <si>
    <t>直接経費</t>
  </si>
  <si>
    <t>×</t>
    <phoneticPr fontId="3"/>
  </si>
  <si>
    <t>円×</t>
    <rPh sb="0" eb="1">
      <t>エン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</si>
  <si>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</si>
  <si>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</si>
  <si>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</si>
  <si>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5～24週</t>
    <rPh sb="4" eb="5">
      <t>シュウ</t>
    </rPh>
    <phoneticPr fontId="3"/>
  </si>
  <si>
    <t>ウエイト</t>
    <phoneticPr fontId="3"/>
  </si>
  <si>
    <t>Ⅰ</t>
    <phoneticPr fontId="3"/>
  </si>
  <si>
    <t>Ⅱ</t>
    <phoneticPr fontId="3"/>
  </si>
  <si>
    <t>Ⅲ</t>
    <phoneticPr fontId="3"/>
  </si>
  <si>
    <t>A</t>
    <phoneticPr fontId="3"/>
  </si>
  <si>
    <t>B</t>
    <phoneticPr fontId="3"/>
  </si>
  <si>
    <t>入院・外来の別</t>
    <rPh sb="0" eb="2">
      <t>ニュウイン</t>
    </rPh>
    <rPh sb="3" eb="5">
      <t>ガイライ</t>
    </rPh>
    <rPh sb="6" eb="7">
      <t>ベツ</t>
    </rPh>
    <phoneticPr fontId="3"/>
  </si>
  <si>
    <t>デザイン</t>
    <phoneticPr fontId="3"/>
  </si>
  <si>
    <t>中等度</t>
    <rPh sb="0" eb="2">
      <t>チュウトウ</t>
    </rPh>
    <rPh sb="2" eb="3">
      <t>ド</t>
    </rPh>
    <phoneticPr fontId="3"/>
  </si>
  <si>
    <t>外来</t>
    <rPh sb="0" eb="2">
      <t>ガイライ</t>
    </rPh>
    <phoneticPr fontId="3"/>
  </si>
  <si>
    <t>入院</t>
    <rPh sb="0" eb="2">
      <t>ニュウイン</t>
    </rPh>
    <phoneticPr fontId="3"/>
  </si>
  <si>
    <t>オープン</t>
    <phoneticPr fontId="3"/>
  </si>
  <si>
    <t>成人</t>
    <rPh sb="0" eb="2">
      <t>セイジン</t>
    </rPh>
    <phoneticPr fontId="3"/>
  </si>
  <si>
    <t>単盲検</t>
    <rPh sb="0" eb="1">
      <t>タン</t>
    </rPh>
    <rPh sb="1" eb="3">
      <t>モウケン</t>
    </rPh>
    <phoneticPr fontId="3"/>
  </si>
  <si>
    <t>二重盲検</t>
    <rPh sb="0" eb="2">
      <t>ニジュウ</t>
    </rPh>
    <rPh sb="2" eb="4">
      <t>モウケン</t>
    </rPh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</si>
  <si>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</si>
  <si>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</si>
  <si>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</si>
  <si>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</si>
  <si>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</si>
  <si>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</si>
  <si>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</si>
  <si>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</si>
  <si>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</si>
  <si>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</si>
  <si>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</si>
  <si>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要　素</t>
    <rPh sb="0" eb="1">
      <t>ヨウ</t>
    </rPh>
    <rPh sb="2" eb="3">
      <t>ス</t>
    </rPh>
    <phoneticPr fontId="3"/>
  </si>
  <si>
    <t>症例</t>
    <rPh sb="0" eb="2">
      <t>ショウレイ</t>
    </rPh>
    <phoneticPr fontId="3"/>
  </si>
  <si>
    <t>治験依頼者</t>
    <rPh sb="0" eb="2">
      <t>チケン</t>
    </rPh>
    <rPh sb="2" eb="5">
      <t>イライシャ</t>
    </rPh>
    <phoneticPr fontId="3"/>
  </si>
  <si>
    <t>治験課題名</t>
    <rPh sb="0" eb="2">
      <t>チケン</t>
    </rPh>
    <rPh sb="2" eb="4">
      <t>カダイ</t>
    </rPh>
    <rPh sb="4" eb="5">
      <t>メイ</t>
    </rPh>
    <phoneticPr fontId="3"/>
  </si>
  <si>
    <t>ポイント数</t>
    <rPh sb="4" eb="5">
      <t>スウ</t>
    </rPh>
    <phoneticPr fontId="3"/>
  </si>
  <si>
    <t>（ウエイト×1）</t>
    <phoneticPr fontId="3"/>
  </si>
  <si>
    <t>（ウエイト×3）</t>
    <phoneticPr fontId="3"/>
  </si>
  <si>
    <t>（ウエイト×5）</t>
    <phoneticPr fontId="3"/>
  </si>
  <si>
    <t>対象疾患の重症度</t>
    <rPh sb="0" eb="2">
      <t>タイショウ</t>
    </rPh>
    <rPh sb="2" eb="4">
      <t>シッカン</t>
    </rPh>
    <rPh sb="5" eb="7">
      <t>ジュウショウ</t>
    </rPh>
    <rPh sb="7" eb="8">
      <t>ド</t>
    </rPh>
    <phoneticPr fontId="3"/>
  </si>
  <si>
    <t>軽症</t>
    <rPh sb="0" eb="2">
      <t>ケイショウ</t>
    </rPh>
    <phoneticPr fontId="3"/>
  </si>
  <si>
    <t>重症・重篤</t>
    <rPh sb="0" eb="2">
      <t>ジュウショウ</t>
    </rPh>
    <rPh sb="3" eb="5">
      <t>ジュウトク</t>
    </rPh>
    <phoneticPr fontId="3"/>
  </si>
  <si>
    <t>治験薬製造承認の状況</t>
    <rPh sb="0" eb="2">
      <t>チケン</t>
    </rPh>
    <rPh sb="2" eb="3">
      <t>ヤク</t>
    </rPh>
    <rPh sb="3" eb="5">
      <t>セイゾウ</t>
    </rPh>
    <rPh sb="5" eb="7">
      <t>ショウニン</t>
    </rPh>
    <rPh sb="8" eb="10">
      <t>ジョウキョウ</t>
    </rPh>
    <phoneticPr fontId="3"/>
  </si>
  <si>
    <t>他の適応に</t>
    <rPh sb="0" eb="1">
      <t>タ</t>
    </rPh>
    <rPh sb="2" eb="4">
      <t>テキオウ</t>
    </rPh>
    <phoneticPr fontId="3"/>
  </si>
  <si>
    <t>同一適応に</t>
    <rPh sb="0" eb="2">
      <t>ドウイツ</t>
    </rPh>
    <rPh sb="2" eb="4">
      <t>テキオウ</t>
    </rPh>
    <phoneticPr fontId="3"/>
  </si>
  <si>
    <t>未承認</t>
    <rPh sb="0" eb="3">
      <t>ミショウニン</t>
    </rPh>
    <phoneticPr fontId="3"/>
  </si>
  <si>
    <t>国内で承認</t>
    <rPh sb="0" eb="2">
      <t>コクナイ</t>
    </rPh>
    <rPh sb="3" eb="5">
      <t>ショウニン</t>
    </rPh>
    <phoneticPr fontId="3"/>
  </si>
  <si>
    <t>欧米で承認</t>
    <rPh sb="0" eb="2">
      <t>オウベイ</t>
    </rPh>
    <rPh sb="3" eb="5">
      <t>ショウニン</t>
    </rPh>
    <phoneticPr fontId="3"/>
  </si>
  <si>
    <t>単盲検</t>
    <rPh sb="0" eb="1">
      <t>タン</t>
    </rPh>
    <rPh sb="1" eb="2">
      <t>モウ</t>
    </rPh>
    <rPh sb="2" eb="3">
      <t>ケン</t>
    </rPh>
    <phoneticPr fontId="3"/>
  </si>
  <si>
    <t>二重盲検</t>
    <rPh sb="0" eb="2">
      <t>ニジュウ</t>
    </rPh>
    <rPh sb="2" eb="3">
      <t>モウ</t>
    </rPh>
    <rPh sb="3" eb="4">
      <t>ケン</t>
    </rPh>
    <phoneticPr fontId="3"/>
  </si>
  <si>
    <t>プラセボの使用</t>
    <rPh sb="5" eb="7">
      <t>シヨウ</t>
    </rPh>
    <phoneticPr fontId="3"/>
  </si>
  <si>
    <t>使用</t>
    <rPh sb="0" eb="2">
      <t>シヨウ</t>
    </rPh>
    <phoneticPr fontId="3"/>
  </si>
  <si>
    <t>併用薬の使用</t>
    <rPh sb="0" eb="2">
      <t>ヘイヨウ</t>
    </rPh>
    <rPh sb="2" eb="3">
      <t>ヤク</t>
    </rPh>
    <rPh sb="4" eb="6">
      <t>シヨウ</t>
    </rPh>
    <phoneticPr fontId="3"/>
  </si>
  <si>
    <t>同効薬でも</t>
    <rPh sb="0" eb="1">
      <t>ドウ</t>
    </rPh>
    <rPh sb="1" eb="2">
      <t>コウ</t>
    </rPh>
    <rPh sb="2" eb="3">
      <t>ヤク</t>
    </rPh>
    <phoneticPr fontId="3"/>
  </si>
  <si>
    <t>同効薬のみ</t>
    <rPh sb="0" eb="1">
      <t>ドウ</t>
    </rPh>
    <rPh sb="1" eb="2">
      <t>コウ</t>
    </rPh>
    <rPh sb="2" eb="3">
      <t>ヤク</t>
    </rPh>
    <phoneticPr fontId="3"/>
  </si>
  <si>
    <t>全面禁止</t>
    <rPh sb="0" eb="2">
      <t>ゼンメン</t>
    </rPh>
    <rPh sb="2" eb="4">
      <t>キンシ</t>
    </rPh>
    <phoneticPr fontId="3"/>
  </si>
  <si>
    <t>不変使用可</t>
    <rPh sb="0" eb="2">
      <t>フヘン</t>
    </rPh>
    <rPh sb="2" eb="4">
      <t>シヨウ</t>
    </rPh>
    <rPh sb="4" eb="5">
      <t>カ</t>
    </rPh>
    <phoneticPr fontId="3"/>
  </si>
  <si>
    <t>禁止</t>
    <rPh sb="0" eb="2">
      <t>キンシ</t>
    </rPh>
    <phoneticPr fontId="3"/>
  </si>
  <si>
    <t>治験薬の投与経路</t>
    <rPh sb="0" eb="2">
      <t>チケン</t>
    </rPh>
    <rPh sb="2" eb="3">
      <t>ヤク</t>
    </rPh>
    <rPh sb="4" eb="6">
      <t>トウヨ</t>
    </rPh>
    <rPh sb="6" eb="8">
      <t>ケイロ</t>
    </rPh>
    <phoneticPr fontId="3"/>
  </si>
  <si>
    <t>内用・外用</t>
    <rPh sb="0" eb="2">
      <t>ナイヨウ</t>
    </rPh>
    <rPh sb="3" eb="5">
      <t>ガイヨウ</t>
    </rPh>
    <phoneticPr fontId="3"/>
  </si>
  <si>
    <t>皮下・筋注</t>
    <rPh sb="0" eb="2">
      <t>ヒカ</t>
    </rPh>
    <rPh sb="3" eb="4">
      <t>キン</t>
    </rPh>
    <rPh sb="4" eb="5">
      <t>チュウ</t>
    </rPh>
    <phoneticPr fontId="3"/>
  </si>
  <si>
    <t>治験薬の投与期間</t>
    <rPh sb="0" eb="2">
      <t>チケン</t>
    </rPh>
    <rPh sb="2" eb="3">
      <t>ヤク</t>
    </rPh>
    <rPh sb="4" eb="6">
      <t>トウヨ</t>
    </rPh>
    <rPh sb="6" eb="8">
      <t>キカン</t>
    </rPh>
    <phoneticPr fontId="3"/>
  </si>
  <si>
    <t>4週間以内</t>
    <rPh sb="1" eb="3">
      <t>シュウカン</t>
    </rPh>
    <rPh sb="3" eb="5">
      <t>イナイ</t>
    </rPh>
    <phoneticPr fontId="3"/>
  </si>
  <si>
    <t>被験者層</t>
    <rPh sb="0" eb="3">
      <t>ヒケンシャ</t>
    </rPh>
    <rPh sb="3" eb="4">
      <t>ソウ</t>
    </rPh>
    <phoneticPr fontId="3"/>
  </si>
  <si>
    <t>被験者の選出</t>
    <rPh sb="0" eb="3">
      <t>ヒケンシャ</t>
    </rPh>
    <rPh sb="4" eb="6">
      <t>センシュツ</t>
    </rPh>
    <phoneticPr fontId="3"/>
  </si>
  <si>
    <t>19以下</t>
    <rPh sb="2" eb="4">
      <t>イカ</t>
    </rPh>
    <phoneticPr fontId="3"/>
  </si>
  <si>
    <t>20～29</t>
    <phoneticPr fontId="3"/>
  </si>
  <si>
    <t>30以上</t>
    <rPh sb="2" eb="4">
      <t>イジョウ</t>
    </rPh>
    <phoneticPr fontId="3"/>
  </si>
  <si>
    <t>（適格＋除外基準数）</t>
    <rPh sb="1" eb="3">
      <t>テキカク</t>
    </rPh>
    <rPh sb="4" eb="6">
      <t>ジョガイ</t>
    </rPh>
    <rPh sb="6" eb="8">
      <t>キジュン</t>
    </rPh>
    <rPh sb="8" eb="9">
      <t>スウ</t>
    </rPh>
    <phoneticPr fontId="3"/>
  </si>
  <si>
    <t>チェックポイントの経過観察回数</t>
    <rPh sb="9" eb="11">
      <t>ケイカ</t>
    </rPh>
    <rPh sb="11" eb="13">
      <t>カンサツ</t>
    </rPh>
    <rPh sb="13" eb="15">
      <t>カイスウ</t>
    </rPh>
    <phoneticPr fontId="3"/>
  </si>
  <si>
    <t>4以下</t>
    <rPh sb="1" eb="3">
      <t>イカ</t>
    </rPh>
    <phoneticPr fontId="3"/>
  </si>
  <si>
    <t>5～9</t>
    <phoneticPr fontId="3"/>
  </si>
  <si>
    <t>10以上</t>
    <rPh sb="2" eb="4">
      <t>イジョウ</t>
    </rPh>
    <phoneticPr fontId="3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</si>
  <si>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3"/>
  </si>
  <si>
    <t>N</t>
    <phoneticPr fontId="3"/>
  </si>
  <si>
    <t>侵襲的機能検査及び</t>
    <rPh sb="0" eb="1">
      <t>シン</t>
    </rPh>
    <rPh sb="1" eb="2">
      <t>シュウ</t>
    </rPh>
    <rPh sb="2" eb="3">
      <t>テキ</t>
    </rPh>
    <rPh sb="3" eb="5">
      <t>キノウ</t>
    </rPh>
    <rPh sb="5" eb="7">
      <t>ケンサ</t>
    </rPh>
    <rPh sb="7" eb="8">
      <t>オヨ</t>
    </rPh>
    <phoneticPr fontId="3"/>
  </si>
  <si>
    <t>　　×　　回数</t>
    <rPh sb="5" eb="7">
      <t>カイスウ</t>
    </rPh>
    <phoneticPr fontId="3"/>
  </si>
  <si>
    <t>画像診断回数</t>
    <rPh sb="0" eb="2">
      <t>ガゾウ</t>
    </rPh>
    <rPh sb="2" eb="4">
      <t>シンダン</t>
    </rPh>
    <rPh sb="4" eb="6">
      <t>カイスウ</t>
    </rPh>
    <phoneticPr fontId="3"/>
  </si>
  <si>
    <t>O</t>
    <phoneticPr fontId="3"/>
  </si>
  <si>
    <t>特殊検査のための検体</t>
    <rPh sb="0" eb="2">
      <t>トクシュ</t>
    </rPh>
    <rPh sb="2" eb="4">
      <t>ケンサ</t>
    </rPh>
    <rPh sb="8" eb="10">
      <t>ケンタイ</t>
    </rPh>
    <phoneticPr fontId="3"/>
  </si>
  <si>
    <t>採取回数</t>
    <rPh sb="0" eb="2">
      <t>サイシュ</t>
    </rPh>
    <rPh sb="2" eb="4">
      <t>カイスウ</t>
    </rPh>
    <phoneticPr fontId="3"/>
  </si>
  <si>
    <t>P</t>
    <phoneticPr fontId="3"/>
  </si>
  <si>
    <t>生検回数</t>
    <rPh sb="0" eb="1">
      <t>セイ</t>
    </rPh>
    <rPh sb="1" eb="2">
      <t>ケン</t>
    </rPh>
    <rPh sb="2" eb="4">
      <t>カイスウ</t>
    </rPh>
    <phoneticPr fontId="3"/>
  </si>
  <si>
    <t>１回</t>
    <rPh sb="1" eb="2">
      <t>カイ</t>
    </rPh>
    <phoneticPr fontId="3"/>
  </si>
  <si>
    <t>R</t>
    <phoneticPr fontId="3"/>
  </si>
  <si>
    <t>S</t>
    <phoneticPr fontId="3"/>
  </si>
  <si>
    <t>相の種類</t>
    <rPh sb="0" eb="1">
      <t>ソウ</t>
    </rPh>
    <rPh sb="2" eb="4">
      <t>シュルイ</t>
    </rPh>
    <phoneticPr fontId="3"/>
  </si>
  <si>
    <t>Ⅰ相</t>
    <rPh sb="1" eb="2">
      <t>ソウ</t>
    </rPh>
    <phoneticPr fontId="3"/>
  </si>
  <si>
    <t>合計ポイント数</t>
    <rPh sb="0" eb="2">
      <t>ゴウケイ</t>
    </rPh>
    <rPh sb="6" eb="7">
      <t>スウ</t>
    </rPh>
    <phoneticPr fontId="3"/>
  </si>
  <si>
    <t>T</t>
    <phoneticPr fontId="3"/>
  </si>
  <si>
    <t>国際共同治験</t>
    <rPh sb="0" eb="2">
      <t>コクサイ</t>
    </rPh>
    <rPh sb="2" eb="4">
      <t>キョウドウ</t>
    </rPh>
    <rPh sb="4" eb="6">
      <t>チケン</t>
    </rPh>
    <phoneticPr fontId="3"/>
  </si>
  <si>
    <t>該当</t>
    <rPh sb="0" eb="2">
      <t>ガイトウ</t>
    </rPh>
    <phoneticPr fontId="3"/>
  </si>
  <si>
    <t>経　費　算　定　明　細　書</t>
    <rPh sb="8" eb="9">
      <t>メイ</t>
    </rPh>
    <rPh sb="10" eb="11">
      <t>ホソ</t>
    </rPh>
    <rPh sb="12" eb="13">
      <t>ガキ</t>
    </rPh>
    <phoneticPr fontId="3"/>
  </si>
  <si>
    <t>５．変動経費算定内訳</t>
    <rPh sb="2" eb="4">
      <t>ヘンドウ</t>
    </rPh>
    <phoneticPr fontId="3"/>
  </si>
  <si>
    <t>Ⅰ
（ウエイト×1）</t>
    <phoneticPr fontId="3"/>
  </si>
  <si>
    <t>Ⅱ
（ウエイト×2）</t>
    <phoneticPr fontId="3"/>
  </si>
  <si>
    <t>Ⅲ
（ウエイト×3）</t>
    <phoneticPr fontId="3"/>
  </si>
  <si>
    <t>治験薬の剤型</t>
    <rPh sb="0" eb="3">
      <t>チケンヤク</t>
    </rPh>
    <rPh sb="4" eb="5">
      <t>ザイ</t>
    </rPh>
    <rPh sb="5" eb="6">
      <t>カタ</t>
    </rPh>
    <phoneticPr fontId="3"/>
  </si>
  <si>
    <t>内服</t>
    <rPh sb="0" eb="2">
      <t>ナイフク</t>
    </rPh>
    <phoneticPr fontId="3"/>
  </si>
  <si>
    <t>外用</t>
    <rPh sb="0" eb="2">
      <t>ガイヨウ</t>
    </rPh>
    <phoneticPr fontId="3"/>
  </si>
  <si>
    <t>注射</t>
    <rPh sb="0" eb="2">
      <t>チュウシャ</t>
    </rPh>
    <phoneticPr fontId="3"/>
  </si>
  <si>
    <t>投与期間</t>
    <rPh sb="0" eb="3">
      <t>トウヨキ</t>
    </rPh>
    <rPh sb="3" eb="4">
      <t>カン</t>
    </rPh>
    <phoneticPr fontId="3"/>
  </si>
  <si>
    <t>25～49週。50週以上は、25週毎に9ポイント加算する。</t>
    <rPh sb="5" eb="6">
      <t>シュウ</t>
    </rPh>
    <rPh sb="9" eb="10">
      <t>シュウ</t>
    </rPh>
    <rPh sb="10" eb="12">
      <t>イジョウ</t>
    </rPh>
    <rPh sb="16" eb="17">
      <t>シュウ</t>
    </rPh>
    <rPh sb="17" eb="18">
      <t>ゴト</t>
    </rPh>
    <rPh sb="24" eb="26">
      <t>カサン</t>
    </rPh>
    <phoneticPr fontId="3"/>
  </si>
  <si>
    <t>調剤及び出庫回数</t>
    <rPh sb="0" eb="2">
      <t>チョウザイ</t>
    </rPh>
    <rPh sb="2" eb="3">
      <t>オヨ</t>
    </rPh>
    <rPh sb="4" eb="6">
      <t>シュッコ</t>
    </rPh>
    <rPh sb="6" eb="8">
      <t>カイスウ</t>
    </rPh>
    <phoneticPr fontId="3"/>
  </si>
  <si>
    <t>単回</t>
    <rPh sb="0" eb="1">
      <t>タン</t>
    </rPh>
    <rPh sb="1" eb="2">
      <t>カイ</t>
    </rPh>
    <phoneticPr fontId="3"/>
  </si>
  <si>
    <t>5回以下</t>
    <rPh sb="1" eb="2">
      <t>カイ</t>
    </rPh>
    <rPh sb="2" eb="4">
      <t>イカ</t>
    </rPh>
    <phoneticPr fontId="3"/>
  </si>
  <si>
    <t>6回以上</t>
    <rPh sb="1" eb="4">
      <t>カイイジョウ</t>
    </rPh>
    <phoneticPr fontId="3"/>
  </si>
  <si>
    <t>保存状況</t>
    <rPh sb="0" eb="2">
      <t>ホゾン</t>
    </rPh>
    <rPh sb="2" eb="4">
      <t>ジョウキョウ</t>
    </rPh>
    <phoneticPr fontId="3"/>
  </si>
  <si>
    <t>室温</t>
    <rPh sb="0" eb="2">
      <t>シツオン</t>
    </rPh>
    <phoneticPr fontId="3"/>
  </si>
  <si>
    <t>冷所又は遮光</t>
    <rPh sb="0" eb="2">
      <t>レイショ</t>
    </rPh>
    <rPh sb="2" eb="3">
      <t>マタ</t>
    </rPh>
    <rPh sb="4" eb="6">
      <t>シャコウ</t>
    </rPh>
    <phoneticPr fontId="3"/>
  </si>
  <si>
    <t>冷所及び遮光</t>
    <rPh sb="0" eb="2">
      <t>レイショ</t>
    </rPh>
    <rPh sb="2" eb="3">
      <t>オヨ</t>
    </rPh>
    <rPh sb="4" eb="6">
      <t>シャコウ</t>
    </rPh>
    <phoneticPr fontId="3"/>
  </si>
  <si>
    <t>単相か複相か</t>
    <rPh sb="0" eb="1">
      <t>タン</t>
    </rPh>
    <rPh sb="1" eb="2">
      <t>ソウ</t>
    </rPh>
    <rPh sb="3" eb="4">
      <t>フク</t>
    </rPh>
    <rPh sb="4" eb="5">
      <t>ソウ</t>
    </rPh>
    <phoneticPr fontId="3"/>
  </si>
  <si>
    <t>2つの相同時</t>
    <rPh sb="3" eb="4">
      <t>ソウ</t>
    </rPh>
    <rPh sb="4" eb="6">
      <t>ドウジ</t>
    </rPh>
    <phoneticPr fontId="3"/>
  </si>
  <si>
    <t>3つ以上</t>
    <rPh sb="2" eb="4">
      <t>イジョウ</t>
    </rPh>
    <phoneticPr fontId="3"/>
  </si>
  <si>
    <t>単科か複数科か</t>
    <rPh sb="0" eb="2">
      <t>タンカ</t>
    </rPh>
    <rPh sb="3" eb="5">
      <t>フクスウ</t>
    </rPh>
    <rPh sb="5" eb="6">
      <t>カ</t>
    </rPh>
    <phoneticPr fontId="3"/>
  </si>
  <si>
    <t>2科</t>
    <rPh sb="1" eb="2">
      <t>カ</t>
    </rPh>
    <phoneticPr fontId="3"/>
  </si>
  <si>
    <t>3科以上</t>
    <rPh sb="1" eb="2">
      <t>カ</t>
    </rPh>
    <rPh sb="2" eb="4">
      <t>イジョウ</t>
    </rPh>
    <phoneticPr fontId="3"/>
  </si>
  <si>
    <t>同一治験薬での対象疾患の数</t>
    <rPh sb="0" eb="2">
      <t>ドウイツ</t>
    </rPh>
    <rPh sb="2" eb="5">
      <t>チケンヤク</t>
    </rPh>
    <rPh sb="7" eb="9">
      <t>タイショウ</t>
    </rPh>
    <rPh sb="9" eb="11">
      <t>シッカン</t>
    </rPh>
    <rPh sb="12" eb="13">
      <t>カズ</t>
    </rPh>
    <phoneticPr fontId="3"/>
  </si>
  <si>
    <t>2つ</t>
    <phoneticPr fontId="3"/>
  </si>
  <si>
    <t>ウォッシュアウト時のプラセボの使用</t>
    <rPh sb="8" eb="9">
      <t>ジ</t>
    </rPh>
    <rPh sb="15" eb="17">
      <t>シヨウ</t>
    </rPh>
    <phoneticPr fontId="3"/>
  </si>
  <si>
    <t>有</t>
    <rPh sb="0" eb="1">
      <t>アリ</t>
    </rPh>
    <phoneticPr fontId="3"/>
  </si>
  <si>
    <t>特殊説明文書等の添付</t>
    <rPh sb="0" eb="2">
      <t>トクシュ</t>
    </rPh>
    <rPh sb="2" eb="4">
      <t>セツメイ</t>
    </rPh>
    <rPh sb="4" eb="6">
      <t>ブンショ</t>
    </rPh>
    <rPh sb="6" eb="7">
      <t>トウ</t>
    </rPh>
    <rPh sb="8" eb="10">
      <t>テンプ</t>
    </rPh>
    <phoneticPr fontId="3"/>
  </si>
  <si>
    <t>治験薬の種目</t>
    <rPh sb="0" eb="3">
      <t>チケンヤク</t>
    </rPh>
    <rPh sb="4" eb="6">
      <t>シュモク</t>
    </rPh>
    <phoneticPr fontId="3"/>
  </si>
  <si>
    <t>毒・劇薬（予定）</t>
    <rPh sb="0" eb="1">
      <t>ドク</t>
    </rPh>
    <rPh sb="2" eb="3">
      <t>ゲキ</t>
    </rPh>
    <rPh sb="3" eb="4">
      <t>ヤク</t>
    </rPh>
    <rPh sb="5" eb="7">
      <t>ヨテイ</t>
    </rPh>
    <phoneticPr fontId="3"/>
  </si>
  <si>
    <t>向精神薬・麻薬</t>
    <rPh sb="0" eb="4">
      <t>コウセイシンヤク</t>
    </rPh>
    <rPh sb="5" eb="7">
      <t>マヤク</t>
    </rPh>
    <phoneticPr fontId="3"/>
  </si>
  <si>
    <t>併用薬の交付</t>
    <rPh sb="0" eb="2">
      <t>ヘイヨウ</t>
    </rPh>
    <rPh sb="2" eb="3">
      <t>ヤク</t>
    </rPh>
    <rPh sb="4" eb="6">
      <t>コウフ</t>
    </rPh>
    <phoneticPr fontId="3"/>
  </si>
  <si>
    <t>1種</t>
    <rPh sb="1" eb="2">
      <t>シュ</t>
    </rPh>
    <phoneticPr fontId="3"/>
  </si>
  <si>
    <t>2種</t>
    <rPh sb="1" eb="2">
      <t>シュ</t>
    </rPh>
    <phoneticPr fontId="3"/>
  </si>
  <si>
    <t>3種以上</t>
    <rPh sb="1" eb="4">
      <t>シュイジョウ</t>
    </rPh>
    <phoneticPr fontId="3"/>
  </si>
  <si>
    <t>併用適用時併用薬チェック</t>
    <rPh sb="0" eb="2">
      <t>ヘイヨウ</t>
    </rPh>
    <rPh sb="2" eb="4">
      <t>テキヨウ</t>
    </rPh>
    <rPh sb="4" eb="5">
      <t>ジ</t>
    </rPh>
    <rPh sb="5" eb="7">
      <t>ヘイヨウ</t>
    </rPh>
    <rPh sb="7" eb="8">
      <t>ヤク</t>
    </rPh>
    <phoneticPr fontId="3"/>
  </si>
  <si>
    <t>請求医のチェック</t>
    <rPh sb="0" eb="2">
      <t>セイキュウ</t>
    </rPh>
    <rPh sb="2" eb="3">
      <t>イ</t>
    </rPh>
    <phoneticPr fontId="3"/>
  </si>
  <si>
    <t>2名以下</t>
    <rPh sb="1" eb="4">
      <t>メイイカ</t>
    </rPh>
    <phoneticPr fontId="3"/>
  </si>
  <si>
    <t>3～5名</t>
    <rPh sb="3" eb="4">
      <t>メイ</t>
    </rPh>
    <phoneticPr fontId="3"/>
  </si>
  <si>
    <t>6名以上</t>
    <rPh sb="1" eb="4">
      <t>メイイジョウ</t>
    </rPh>
    <phoneticPr fontId="3"/>
  </si>
  <si>
    <t>治験薬規格数</t>
    <rPh sb="0" eb="3">
      <t>チケンヤク</t>
    </rPh>
    <rPh sb="3" eb="5">
      <t>キカク</t>
    </rPh>
    <rPh sb="5" eb="6">
      <t>スウ</t>
    </rPh>
    <phoneticPr fontId="3"/>
  </si>
  <si>
    <t>3以上</t>
    <rPh sb="1" eb="3">
      <t>イジョウ</t>
    </rPh>
    <phoneticPr fontId="3"/>
  </si>
  <si>
    <t>治験期間（1か月単位）</t>
    <rPh sb="0" eb="2">
      <t>チケン</t>
    </rPh>
    <rPh sb="2" eb="4">
      <t>キカン</t>
    </rPh>
    <rPh sb="7" eb="8">
      <t>ゲツ</t>
    </rPh>
    <rPh sb="8" eb="10">
      <t>タンイ</t>
    </rPh>
    <phoneticPr fontId="3"/>
  </si>
  <si>
    <t>ポ　イ　ン　ト</t>
    <phoneticPr fontId="3"/>
  </si>
  <si>
    <t>Ｐ　事務的経費</t>
    <rPh sb="2" eb="5">
      <t>ジムテキ</t>
    </rPh>
    <rPh sb="5" eb="7">
      <t>ケイヒ</t>
    </rPh>
    <phoneticPr fontId="3"/>
  </si>
  <si>
    <t xml:space="preserve">  症例）　　　　　　　　　＝</t>
    <rPh sb="2" eb="4">
      <t>ショウレイ</t>
    </rPh>
    <phoneticPr fontId="3"/>
  </si>
  <si>
    <t>）×7,000円×症例数（</t>
    <rPh sb="7" eb="8">
      <t>エン</t>
    </rPh>
    <rPh sb="9" eb="11">
      <t>ショウレイ</t>
    </rPh>
    <rPh sb="11" eb="12">
      <t>スウ</t>
    </rPh>
    <phoneticPr fontId="3"/>
  </si>
  <si>
    <t>整理番号</t>
    <rPh sb="0" eb="2">
      <t>セイリ</t>
    </rPh>
    <rPh sb="2" eb="4">
      <t>バンゴウ</t>
    </rPh>
    <phoneticPr fontId="3"/>
  </si>
  <si>
    <t>症例分</t>
    <rPh sb="0" eb="2">
      <t>ショウレイ</t>
    </rPh>
    <rPh sb="2" eb="3">
      <t>ブン</t>
    </rPh>
    <phoneticPr fontId="3"/>
  </si>
  <si>
    <t>注意・・・</t>
    <rPh sb="0" eb="2">
      <t>チュウイ</t>
    </rPh>
    <phoneticPr fontId="3"/>
  </si>
  <si>
    <t>の部分のみ入力してください。</t>
    <rPh sb="1" eb="3">
      <t>ブブン</t>
    </rPh>
    <rPh sb="5" eb="7">
      <t>ニュウリョク</t>
    </rPh>
    <phoneticPr fontId="3"/>
  </si>
  <si>
    <t>製造販売後臨床試験</t>
    <rPh sb="0" eb="2">
      <t>セイゾウ</t>
    </rPh>
    <rPh sb="2" eb="5">
      <t>ハンバイゴ</t>
    </rPh>
    <rPh sb="5" eb="7">
      <t>リンショウ</t>
    </rPh>
    <rPh sb="7" eb="9">
      <t>シケン</t>
    </rPh>
    <phoneticPr fontId="3"/>
  </si>
  <si>
    <t>治験</t>
    <phoneticPr fontId="3"/>
  </si>
  <si>
    <t>ウ
エ
イ
ト</t>
    <phoneticPr fontId="3"/>
  </si>
  <si>
    <t>２．契約期間　　　</t>
    <rPh sb="2" eb="4">
      <t>ケイヤク</t>
    </rPh>
    <phoneticPr fontId="3"/>
  </si>
  <si>
    <t>（高齢者、肝・腎障害等合併有）</t>
    <rPh sb="1" eb="4">
      <t>コウレイシャ</t>
    </rPh>
    <rPh sb="5" eb="6">
      <t>カン</t>
    </rPh>
    <rPh sb="7" eb="11">
      <t>ジンショウガイナド</t>
    </rPh>
    <rPh sb="11" eb="13">
      <t>ガッペイ</t>
    </rPh>
    <rPh sb="13" eb="14">
      <t>ユウ</t>
    </rPh>
    <phoneticPr fontId="3"/>
  </si>
  <si>
    <t>25項目以内</t>
    <rPh sb="2" eb="4">
      <t>コウモク</t>
    </rPh>
    <rPh sb="4" eb="6">
      <t>イナイ</t>
    </rPh>
    <phoneticPr fontId="3"/>
  </si>
  <si>
    <t>26～50項目</t>
    <rPh sb="5" eb="7">
      <t>コウモク</t>
    </rPh>
    <phoneticPr fontId="3"/>
  </si>
  <si>
    <t>51～100項目</t>
    <rPh sb="6" eb="8">
      <t>コウモク</t>
    </rPh>
    <phoneticPr fontId="3"/>
  </si>
  <si>
    <t>Ⅲ相</t>
    <rPh sb="1" eb="2">
      <t>ソウ</t>
    </rPh>
    <phoneticPr fontId="3"/>
  </si>
  <si>
    <t>Ⅱ相</t>
    <rPh sb="1" eb="2">
      <t>ソウ</t>
    </rPh>
    <phoneticPr fontId="3"/>
  </si>
  <si>
    <t>治験機器製造承認の状況</t>
    <rPh sb="0" eb="2">
      <t>チケン</t>
    </rPh>
    <rPh sb="2" eb="4">
      <t>キキ</t>
    </rPh>
    <rPh sb="4" eb="6">
      <t>セイゾウ</t>
    </rPh>
    <rPh sb="6" eb="8">
      <t>ショウニン</t>
    </rPh>
    <rPh sb="9" eb="11">
      <t>ジョウキョウ</t>
    </rPh>
    <phoneticPr fontId="3"/>
  </si>
  <si>
    <t>他の適応に国内で承認</t>
    <rPh sb="0" eb="1">
      <t>タ</t>
    </rPh>
    <rPh sb="2" eb="4">
      <t>テキオウ</t>
    </rPh>
    <rPh sb="5" eb="7">
      <t>コクナイ</t>
    </rPh>
    <rPh sb="8" eb="10">
      <t>ショウニン</t>
    </rPh>
    <phoneticPr fontId="3"/>
  </si>
  <si>
    <t>同一適応で欧米で承認</t>
    <rPh sb="0" eb="2">
      <t>ドウイツ</t>
    </rPh>
    <rPh sb="2" eb="4">
      <t>テキオウ</t>
    </rPh>
    <rPh sb="5" eb="7">
      <t>オウベイ</t>
    </rPh>
    <rPh sb="8" eb="10">
      <t>ショウニン</t>
    </rPh>
    <phoneticPr fontId="3"/>
  </si>
  <si>
    <t>対照機器の使用</t>
    <rPh sb="0" eb="2">
      <t>タイショウ</t>
    </rPh>
    <rPh sb="2" eb="4">
      <t>キキ</t>
    </rPh>
    <rPh sb="5" eb="7">
      <t>シヨウ</t>
    </rPh>
    <phoneticPr fontId="3"/>
  </si>
  <si>
    <t>機器の種類</t>
    <rPh sb="0" eb="2">
      <t>キキ</t>
    </rPh>
    <rPh sb="3" eb="5">
      <t>シュルイ</t>
    </rPh>
    <phoneticPr fontId="3"/>
  </si>
  <si>
    <t>体内留置を行わない医療機器</t>
    <rPh sb="0" eb="2">
      <t>タイナイ</t>
    </rPh>
    <rPh sb="2" eb="4">
      <t>リュウチ</t>
    </rPh>
    <rPh sb="5" eb="6">
      <t>オコナ</t>
    </rPh>
    <rPh sb="9" eb="11">
      <t>イリョウ</t>
    </rPh>
    <rPh sb="11" eb="13">
      <t>キキ</t>
    </rPh>
    <phoneticPr fontId="3"/>
  </si>
  <si>
    <t>患者の体内に手術等により留置を行う医療機器</t>
    <rPh sb="0" eb="2">
      <t>カンジャ</t>
    </rPh>
    <rPh sb="3" eb="5">
      <t>タイナイ</t>
    </rPh>
    <rPh sb="6" eb="9">
      <t>シュジュツトウ</t>
    </rPh>
    <rPh sb="12" eb="14">
      <t>リュウチ</t>
    </rPh>
    <rPh sb="15" eb="16">
      <t>オコナ</t>
    </rPh>
    <rPh sb="17" eb="19">
      <t>イリョウ</t>
    </rPh>
    <rPh sb="19" eb="21">
      <t>キキ</t>
    </rPh>
    <phoneticPr fontId="3"/>
  </si>
  <si>
    <t>体内と体外を24時間以上連結する医療機器</t>
    <rPh sb="0" eb="2">
      <t>タイナイ</t>
    </rPh>
    <rPh sb="3" eb="5">
      <t>タイガイ</t>
    </rPh>
    <rPh sb="8" eb="10">
      <t>ジカン</t>
    </rPh>
    <rPh sb="10" eb="12">
      <t>イジョウ</t>
    </rPh>
    <rPh sb="12" eb="14">
      <t>レンケツ</t>
    </rPh>
    <rPh sb="16" eb="18">
      <t>イリョウ</t>
    </rPh>
    <rPh sb="18" eb="20">
      <t>キキ</t>
    </rPh>
    <phoneticPr fontId="3"/>
  </si>
  <si>
    <t>新生児、低体重出生児</t>
    <rPh sb="0" eb="3">
      <t>シンセイジ</t>
    </rPh>
    <rPh sb="4" eb="7">
      <t>テイタイジュウ</t>
    </rPh>
    <rPh sb="7" eb="9">
      <t>シュッセイ</t>
    </rPh>
    <rPh sb="9" eb="10">
      <t>ジ</t>
    </rPh>
    <phoneticPr fontId="3"/>
  </si>
  <si>
    <t>研究経費ポイント算出表（医療機器）</t>
    <rPh sb="0" eb="2">
      <t>ケンキュウ</t>
    </rPh>
    <rPh sb="2" eb="4">
      <t>ケイヒ</t>
    </rPh>
    <rPh sb="8" eb="10">
      <t>サンシュツ</t>
    </rPh>
    <rPh sb="10" eb="11">
      <t>ヒョウ</t>
    </rPh>
    <rPh sb="12" eb="14">
      <t>イリョウ</t>
    </rPh>
    <rPh sb="14" eb="16">
      <t>キキ</t>
    </rPh>
    <phoneticPr fontId="3"/>
  </si>
  <si>
    <t>画像の提供</t>
    <rPh sb="0" eb="2">
      <t>ガゾウ</t>
    </rPh>
    <rPh sb="3" eb="5">
      <t>テイキョウ</t>
    </rPh>
    <phoneticPr fontId="3"/>
  </si>
  <si>
    <t>スライドの提供</t>
    <rPh sb="5" eb="7">
      <t>テイキョウ</t>
    </rPh>
    <phoneticPr fontId="3"/>
  </si>
  <si>
    <t>U</t>
    <phoneticPr fontId="3"/>
  </si>
  <si>
    <t>V</t>
    <phoneticPr fontId="3"/>
  </si>
  <si>
    <t>2年目より</t>
    <rPh sb="1" eb="3">
      <t>ネンメ</t>
    </rPh>
    <phoneticPr fontId="3"/>
  </si>
  <si>
    <t>B　初回準備経費</t>
    <rPh sb="2" eb="4">
      <t>ショカイ</t>
    </rPh>
    <rPh sb="4" eb="6">
      <t>ジュンビ</t>
    </rPh>
    <rPh sb="6" eb="8">
      <t>ケイヒ</t>
    </rPh>
    <phoneticPr fontId="3"/>
  </si>
  <si>
    <t>実費</t>
    <rPh sb="0" eb="2">
      <t>ジッピ</t>
    </rPh>
    <phoneticPr fontId="3"/>
  </si>
  <si>
    <t>円</t>
    <rPh sb="0" eb="1">
      <t>エン</t>
    </rPh>
    <phoneticPr fontId="3"/>
  </si>
  <si>
    <t>×</t>
    <phoneticPr fontId="3"/>
  </si>
  <si>
    <t>T　 記録の保存に必要な経費（消耗品含む）</t>
    <rPh sb="3" eb="5">
      <t>キロク</t>
    </rPh>
    <rPh sb="6" eb="8">
      <t>ホゾン</t>
    </rPh>
    <rPh sb="9" eb="11">
      <t>ヒツヨウ</t>
    </rPh>
    <rPh sb="12" eb="14">
      <t>ケイヒ</t>
    </rPh>
    <rPh sb="15" eb="17">
      <t>ショウモウ</t>
    </rPh>
    <rPh sb="17" eb="18">
      <t>ヒン</t>
    </rPh>
    <rPh sb="18" eb="19">
      <t>フク</t>
    </rPh>
    <phoneticPr fontId="3"/>
  </si>
  <si>
    <t>U　小　計</t>
    <rPh sb="2" eb="3">
      <t>ショウ</t>
    </rPh>
    <rPh sb="4" eb="5">
      <t>ケイ</t>
    </rPh>
    <phoneticPr fontId="3"/>
  </si>
  <si>
    <t>＊マイルストーン方式</t>
    <rPh sb="8" eb="10">
      <t>ホウシキ</t>
    </rPh>
    <phoneticPr fontId="3"/>
  </si>
  <si>
    <t>・投与○○週後以降</t>
  </si>
  <si>
    <t>○○週毎</t>
    <rPh sb="2" eb="3">
      <t>シュウ</t>
    </rPh>
    <rPh sb="3" eb="4">
      <t>マイ</t>
    </rPh>
    <phoneticPr fontId="3"/>
  </si>
  <si>
    <t>研究経費ポイント算出表（CRC）</t>
    <rPh sb="0" eb="2">
      <t>ケンキュウ</t>
    </rPh>
    <rPh sb="2" eb="4">
      <t>ケイヒ</t>
    </rPh>
    <rPh sb="8" eb="10">
      <t>サンシュツ</t>
    </rPh>
    <rPh sb="10" eb="11">
      <t>ヒョウ</t>
    </rPh>
    <phoneticPr fontId="3"/>
  </si>
  <si>
    <t>Ⅳ</t>
    <phoneticPr fontId="3"/>
  </si>
  <si>
    <t>（ウエイト×1）</t>
    <phoneticPr fontId="3"/>
  </si>
  <si>
    <t>（ウエイト×3）</t>
    <phoneticPr fontId="3"/>
  </si>
  <si>
    <t>（ウエイト×5）</t>
    <phoneticPr fontId="3"/>
  </si>
  <si>
    <t>（ウエイト×8）</t>
    <phoneticPr fontId="3"/>
  </si>
  <si>
    <t>デザイン</t>
    <phoneticPr fontId="3"/>
  </si>
  <si>
    <t>オープン</t>
    <phoneticPr fontId="3"/>
  </si>
  <si>
    <t>静脈・硝子体内注</t>
    <rPh sb="0" eb="2">
      <t>ジョウミャク</t>
    </rPh>
    <rPh sb="3" eb="5">
      <t>ガラス</t>
    </rPh>
    <rPh sb="5" eb="7">
      <t>タイナイ</t>
    </rPh>
    <rPh sb="7" eb="8">
      <t>チュウ</t>
    </rPh>
    <phoneticPr fontId="3"/>
  </si>
  <si>
    <t>点滴静注・動注</t>
    <rPh sb="0" eb="2">
      <t>テンテキ</t>
    </rPh>
    <rPh sb="2" eb="3">
      <t>シズ</t>
    </rPh>
    <rPh sb="3" eb="4">
      <t>チュウ</t>
    </rPh>
    <rPh sb="5" eb="7">
      <t>ドウチュウ</t>
    </rPh>
    <phoneticPr fontId="3"/>
  </si>
  <si>
    <t>25～48週</t>
    <rPh sb="5" eb="6">
      <t>シュウ</t>
    </rPh>
    <phoneticPr fontId="3"/>
  </si>
  <si>
    <t>49週以上は、25週毎に9ポイント加算</t>
    <phoneticPr fontId="3"/>
  </si>
  <si>
    <t>小児</t>
    <rPh sb="0" eb="2">
      <t>ショウニ</t>
    </rPh>
    <phoneticPr fontId="3"/>
  </si>
  <si>
    <t>新生児・低体重出生児</t>
    <rPh sb="4" eb="7">
      <t>テイタイジュウ</t>
    </rPh>
    <rPh sb="7" eb="9">
      <t>シュッセイ</t>
    </rPh>
    <rPh sb="9" eb="10">
      <t>ジ</t>
    </rPh>
    <phoneticPr fontId="3"/>
  </si>
  <si>
    <t>20～29</t>
    <phoneticPr fontId="3"/>
  </si>
  <si>
    <t>観察頻度（受診回数）</t>
    <rPh sb="0" eb="2">
      <t>カンサツ</t>
    </rPh>
    <rPh sb="2" eb="4">
      <t>ヒンド</t>
    </rPh>
    <rPh sb="5" eb="7">
      <t>ジュシン</t>
    </rPh>
    <rPh sb="7" eb="9">
      <t>カイスウ</t>
    </rPh>
    <phoneticPr fontId="3"/>
  </si>
  <si>
    <t>5～9</t>
    <phoneticPr fontId="3"/>
  </si>
  <si>
    <t>10～20</t>
    <phoneticPr fontId="3"/>
  </si>
  <si>
    <t>20以上</t>
    <rPh sb="2" eb="4">
      <t>イジョウ</t>
    </rPh>
    <phoneticPr fontId="3"/>
  </si>
  <si>
    <t>臨床検査・自他覚症状観察</t>
    <rPh sb="0" eb="2">
      <t>リンショウ</t>
    </rPh>
    <rPh sb="2" eb="4">
      <t>ケンサ</t>
    </rPh>
    <rPh sb="5" eb="6">
      <t>ジ</t>
    </rPh>
    <rPh sb="6" eb="7">
      <t>タ</t>
    </rPh>
    <rPh sb="7" eb="8">
      <t>オボ</t>
    </rPh>
    <rPh sb="8" eb="10">
      <t>ショウジョウ</t>
    </rPh>
    <rPh sb="10" eb="12">
      <t>カンサツ</t>
    </rPh>
    <phoneticPr fontId="3"/>
  </si>
  <si>
    <t>１０１項目以上</t>
    <rPh sb="3" eb="5">
      <t>コウモク</t>
    </rPh>
    <rPh sb="5" eb="7">
      <t>イジョウ</t>
    </rPh>
    <phoneticPr fontId="3"/>
  </si>
  <si>
    <t>項目数（受診1回あたり）</t>
    <rPh sb="0" eb="2">
      <t>コウモク</t>
    </rPh>
    <rPh sb="2" eb="3">
      <t>スウ</t>
    </rPh>
    <phoneticPr fontId="3"/>
  </si>
  <si>
    <t>非侵襲的な機能調査,画像診断等</t>
    <rPh sb="0" eb="1">
      <t>ヒ</t>
    </rPh>
    <rPh sb="1" eb="3">
      <t>シンシュウ</t>
    </rPh>
    <rPh sb="3" eb="4">
      <t>テキ</t>
    </rPh>
    <rPh sb="5" eb="7">
      <t>キノウ</t>
    </rPh>
    <rPh sb="7" eb="9">
      <t>チョウサ</t>
    </rPh>
    <rPh sb="10" eb="12">
      <t>ガゾウ</t>
    </rPh>
    <rPh sb="12" eb="14">
      <t>シンダン</t>
    </rPh>
    <rPh sb="14" eb="15">
      <t>トウ</t>
    </rPh>
    <phoneticPr fontId="3"/>
  </si>
  <si>
    <t>5項目以下</t>
    <rPh sb="1" eb="3">
      <t>コウモク</t>
    </rPh>
    <rPh sb="3" eb="5">
      <t>イカ</t>
    </rPh>
    <phoneticPr fontId="3"/>
  </si>
  <si>
    <t>6項目以上</t>
    <rPh sb="1" eb="3">
      <t>コウモク</t>
    </rPh>
    <rPh sb="3" eb="5">
      <t>イジョウ</t>
    </rPh>
    <phoneticPr fontId="3"/>
  </si>
  <si>
    <t>回数</t>
    <rPh sb="0" eb="2">
      <t>カイスウ</t>
    </rPh>
    <phoneticPr fontId="3"/>
  </si>
  <si>
    <t>Q</t>
    <phoneticPr fontId="3"/>
  </si>
  <si>
    <t>薬物動態測定等のための採血・採尿回数</t>
    <rPh sb="0" eb="2">
      <t>ヤクブツ</t>
    </rPh>
    <rPh sb="2" eb="4">
      <t>ドウタイ</t>
    </rPh>
    <rPh sb="4" eb="6">
      <t>ソクテイ</t>
    </rPh>
    <rPh sb="6" eb="7">
      <t>トウ</t>
    </rPh>
    <rPh sb="11" eb="13">
      <t>サイケツ</t>
    </rPh>
    <rPh sb="14" eb="16">
      <t>サイニョウ</t>
    </rPh>
    <rPh sb="16" eb="18">
      <t>カイスウ</t>
    </rPh>
    <phoneticPr fontId="3"/>
  </si>
  <si>
    <t>症例報告書作成補助（臨床検査・自他覚症状観察項目数）</t>
    <rPh sb="0" eb="2">
      <t>ショウレイ</t>
    </rPh>
    <rPh sb="2" eb="5">
      <t>ホウコクショ</t>
    </rPh>
    <rPh sb="5" eb="7">
      <t>サクセイ</t>
    </rPh>
    <rPh sb="7" eb="9">
      <t>ホジョ</t>
    </rPh>
    <rPh sb="10" eb="12">
      <t>リンショウ</t>
    </rPh>
    <rPh sb="12" eb="14">
      <t>ケンサ</t>
    </rPh>
    <rPh sb="15" eb="17">
      <t>ジタ</t>
    </rPh>
    <rPh sb="17" eb="18">
      <t>サトル</t>
    </rPh>
    <rPh sb="18" eb="20">
      <t>ショウジョウ</t>
    </rPh>
    <rPh sb="20" eb="22">
      <t>カンサツ</t>
    </rPh>
    <rPh sb="22" eb="25">
      <t>コウモクスウ</t>
    </rPh>
    <phoneticPr fontId="3"/>
  </si>
  <si>
    <t>50項目以内</t>
    <rPh sb="2" eb="4">
      <t>コウモク</t>
    </rPh>
    <rPh sb="4" eb="6">
      <t>イナイ</t>
    </rPh>
    <phoneticPr fontId="3"/>
  </si>
  <si>
    <t>症例報告書形態</t>
    <rPh sb="0" eb="2">
      <t>ショウレイ</t>
    </rPh>
    <rPh sb="2" eb="5">
      <t>ホウコクショ</t>
    </rPh>
    <rPh sb="5" eb="7">
      <t>ケイタイ</t>
    </rPh>
    <phoneticPr fontId="3"/>
  </si>
  <si>
    <t>EDC入力</t>
    <rPh sb="3" eb="5">
      <t>ニュウリョク</t>
    </rPh>
    <phoneticPr fontId="3"/>
  </si>
  <si>
    <t>記載型</t>
    <rPh sb="0" eb="2">
      <t>キサイ</t>
    </rPh>
    <rPh sb="2" eb="3">
      <t>カタ</t>
    </rPh>
    <phoneticPr fontId="3"/>
  </si>
  <si>
    <t>合計ポイント数（</t>
    <rPh sb="0" eb="2">
      <t>ゴウケイ</t>
    </rPh>
    <rPh sb="6" eb="7">
      <t>スウ</t>
    </rPh>
    <phoneticPr fontId="3"/>
  </si>
  <si>
    <t>）×4,000円×症例数（</t>
    <rPh sb="7" eb="8">
      <t>エン</t>
    </rPh>
    <rPh sb="9" eb="11">
      <t>ショウレイ</t>
    </rPh>
    <rPh sb="11" eb="12">
      <t>スウ</t>
    </rPh>
    <phoneticPr fontId="3"/>
  </si>
  <si>
    <t>CRC経費</t>
    <rPh sb="3" eb="5">
      <t>ケイヒ</t>
    </rPh>
    <phoneticPr fontId="3"/>
  </si>
  <si>
    <t>Ａ　事前準備費用</t>
    <rPh sb="2" eb="4">
      <t>ジゼン</t>
    </rPh>
    <rPh sb="4" eb="6">
      <t>ジュンビ</t>
    </rPh>
    <rPh sb="6" eb="8">
      <t>ヒヨウ</t>
    </rPh>
    <phoneticPr fontId="3"/>
  </si>
  <si>
    <t>例</t>
    <rPh sb="0" eb="1">
      <t>レイ</t>
    </rPh>
    <phoneticPr fontId="3"/>
  </si>
  <si>
    <t>日</t>
    <rPh sb="0" eb="1">
      <t>ニチ</t>
    </rPh>
    <phoneticPr fontId="3"/>
  </si>
  <si>
    <t>E　小　計　</t>
    <rPh sb="2" eb="3">
      <t>ショウ</t>
    </rPh>
    <rPh sb="4" eb="5">
      <t>ケイ</t>
    </rPh>
    <phoneticPr fontId="3"/>
  </si>
  <si>
    <t>契約経費合計ポイント数(A～O)</t>
    <rPh sb="0" eb="2">
      <t>ケイヤク</t>
    </rPh>
    <rPh sb="2" eb="4">
      <t>ケイヒ</t>
    </rPh>
    <rPh sb="4" eb="6">
      <t>ゴウケイ</t>
    </rPh>
    <rPh sb="10" eb="11">
      <t>スウ</t>
    </rPh>
    <phoneticPr fontId="3"/>
  </si>
  <si>
    <t>変動経費合計ポイント数(P)</t>
    <rPh sb="0" eb="2">
      <t>ヘンドウ</t>
    </rPh>
    <rPh sb="2" eb="4">
      <t>ケイヒ</t>
    </rPh>
    <rPh sb="4" eb="6">
      <t>ゴウケイ</t>
    </rPh>
    <rPh sb="10" eb="11">
      <t>スウ</t>
    </rPh>
    <phoneticPr fontId="3"/>
  </si>
  <si>
    <t>治験機器管理経費ポイント算出表</t>
    <rPh sb="0" eb="2">
      <t>チケン</t>
    </rPh>
    <rPh sb="2" eb="4">
      <t>キキ</t>
    </rPh>
    <rPh sb="4" eb="6">
      <t>カンリ</t>
    </rPh>
    <rPh sb="6" eb="8">
      <t>ケイヒ</t>
    </rPh>
    <rPh sb="12" eb="14">
      <t>サンシュツ</t>
    </rPh>
    <rPh sb="14" eb="15">
      <t>ヒョウ</t>
    </rPh>
    <phoneticPr fontId="3"/>
  </si>
  <si>
    <t>50～100項目</t>
    <rPh sb="6" eb="8">
      <t>コウモク</t>
    </rPh>
    <phoneticPr fontId="3"/>
  </si>
  <si>
    <t>101項目以上</t>
    <rPh sb="3" eb="5">
      <t>コウモク</t>
    </rPh>
    <rPh sb="5" eb="7">
      <t>イジョウ</t>
    </rPh>
    <phoneticPr fontId="3"/>
  </si>
  <si>
    <t>100以上</t>
    <rPh sb="3" eb="5">
      <t>イジョウ</t>
    </rPh>
    <phoneticPr fontId="3"/>
  </si>
  <si>
    <t>F</t>
    <phoneticPr fontId="3"/>
  </si>
  <si>
    <t>K</t>
    <phoneticPr fontId="3"/>
  </si>
  <si>
    <t>I</t>
    <phoneticPr fontId="3"/>
  </si>
  <si>
    <t>臨床検査項目数　　　　　　　（受診1回あたり）</t>
    <rPh sb="0" eb="2">
      <t>リンショウ</t>
    </rPh>
    <rPh sb="2" eb="4">
      <t>ケンサ</t>
    </rPh>
    <rPh sb="4" eb="7">
      <t>コウモクスウ</t>
    </rPh>
    <rPh sb="15" eb="17">
      <t>ジュシン</t>
    </rPh>
    <rPh sb="18" eb="19">
      <t>カイ</t>
    </rPh>
    <phoneticPr fontId="3"/>
  </si>
  <si>
    <t>45項目以内</t>
    <rPh sb="2" eb="4">
      <t>コウモク</t>
    </rPh>
    <rPh sb="4" eb="6">
      <t>イナイ</t>
    </rPh>
    <phoneticPr fontId="3"/>
  </si>
  <si>
    <t>46～99項目</t>
    <rPh sb="5" eb="7">
      <t>コウモク</t>
    </rPh>
    <phoneticPr fontId="3"/>
  </si>
  <si>
    <t>合計</t>
    <rPh sb="0" eb="2">
      <t>ゴウケイ</t>
    </rPh>
    <phoneticPr fontId="3"/>
  </si>
  <si>
    <t>G　記録の保存等に必要な経費（消耗品含む）</t>
    <rPh sb="2" eb="4">
      <t>キロク</t>
    </rPh>
    <rPh sb="5" eb="8">
      <t>ホゾントウ</t>
    </rPh>
    <rPh sb="9" eb="11">
      <t>ヒツヨウ</t>
    </rPh>
    <rPh sb="12" eb="14">
      <t>ケイヒ</t>
    </rPh>
    <rPh sb="15" eb="17">
      <t>ショウモウ</t>
    </rPh>
    <rPh sb="17" eb="18">
      <t>ヒン</t>
    </rPh>
    <rPh sb="18" eb="19">
      <t>フク</t>
    </rPh>
    <phoneticPr fontId="3"/>
  </si>
  <si>
    <t>H　小　計　</t>
    <rPh sb="2" eb="3">
      <t>ショウ</t>
    </rPh>
    <rPh sb="4" eb="5">
      <t>ケイ</t>
    </rPh>
    <phoneticPr fontId="3"/>
  </si>
  <si>
    <t>I　消費税</t>
    <rPh sb="2" eb="5">
      <t>ショウヒゼイ</t>
    </rPh>
    <phoneticPr fontId="3"/>
  </si>
  <si>
    <t>N</t>
    <phoneticPr fontId="3"/>
  </si>
  <si>
    <t>O</t>
    <phoneticPr fontId="3"/>
  </si>
  <si>
    <t>Q</t>
    <phoneticPr fontId="3"/>
  </si>
  <si>
    <t>R</t>
    <phoneticPr fontId="3"/>
  </si>
  <si>
    <t>S</t>
    <phoneticPr fontId="3"/>
  </si>
  <si>
    <t>□</t>
    <phoneticPr fontId="3"/>
  </si>
  <si>
    <t>西暦　　　</t>
    <phoneticPr fontId="3"/>
  </si>
  <si>
    <t>日</t>
    <phoneticPr fontId="3"/>
  </si>
  <si>
    <t>（</t>
    <phoneticPr fontId="3"/>
  </si>
  <si>
    <t xml:space="preserve"> 新　規</t>
    <phoneticPr fontId="3"/>
  </si>
  <si>
    <t xml:space="preserve"> 変　更</t>
    <phoneticPr fontId="3"/>
  </si>
  <si>
    <t>）</t>
    <phoneticPr fontId="3"/>
  </si>
  <si>
    <t>１．治験課題名</t>
    <phoneticPr fontId="3"/>
  </si>
  <si>
    <t>西暦</t>
    <phoneticPr fontId="3"/>
  </si>
  <si>
    <t>～  西暦</t>
    <phoneticPr fontId="3"/>
  </si>
  <si>
    <t>３．診療科(部)</t>
    <phoneticPr fontId="3"/>
  </si>
  <si>
    <t>４．変動経費算定内訳</t>
    <rPh sb="2" eb="4">
      <t>ヘンドウ</t>
    </rPh>
    <phoneticPr fontId="3"/>
  </si>
  <si>
    <t>費　目</t>
    <phoneticPr fontId="3"/>
  </si>
  <si>
    <t>直接経費</t>
    <rPh sb="0" eb="2">
      <t>チョクセツ</t>
    </rPh>
    <rPh sb="2" eb="4">
      <t>ケイヒ</t>
    </rPh>
    <phoneticPr fontId="3"/>
  </si>
  <si>
    <t>人件費</t>
    <rPh sb="0" eb="3">
      <t>ジンケンヒ</t>
    </rPh>
    <phoneticPr fontId="3"/>
  </si>
  <si>
    <t>物件費</t>
    <rPh sb="0" eb="3">
      <t>ブッケンヒ</t>
    </rPh>
    <phoneticPr fontId="3"/>
  </si>
  <si>
    <t>４．固定経費算定内訳</t>
    <rPh sb="2" eb="4">
      <t>コテイ</t>
    </rPh>
    <rPh sb="4" eb="6">
      <t>ケイヒ</t>
    </rPh>
    <phoneticPr fontId="3"/>
  </si>
  <si>
    <t>費　目</t>
    <phoneticPr fontId="3"/>
  </si>
  <si>
    <t>算定内訳</t>
    <phoneticPr fontId="3"/>
  </si>
  <si>
    <t>Ａ　審査費</t>
    <phoneticPr fontId="3"/>
  </si>
  <si>
    <t>円</t>
    <phoneticPr fontId="3"/>
  </si>
  <si>
    <t>1回審議　10,000円</t>
    <rPh sb="1" eb="2">
      <t>カイ</t>
    </rPh>
    <rPh sb="2" eb="4">
      <t>シンギ</t>
    </rPh>
    <rPh sb="11" eb="12">
      <t>エン</t>
    </rPh>
    <phoneticPr fontId="3"/>
  </si>
  <si>
    <t>C 治験薬管理費①(別紙2)</t>
    <rPh sb="2" eb="4">
      <t>チケン</t>
    </rPh>
    <rPh sb="4" eb="5">
      <t>ヤク</t>
    </rPh>
    <rPh sb="5" eb="8">
      <t>カンリヒ</t>
    </rPh>
    <rPh sb="10" eb="12">
      <t>ベッシ</t>
    </rPh>
    <phoneticPr fontId="3"/>
  </si>
  <si>
    <t>ポイント×</t>
    <phoneticPr fontId="3"/>
  </si>
  <si>
    <t>×</t>
    <phoneticPr fontId="3"/>
  </si>
  <si>
    <t>D　旅費</t>
    <rPh sb="2" eb="4">
      <t>リョヒ</t>
    </rPh>
    <phoneticPr fontId="3"/>
  </si>
  <si>
    <t>E　備品費</t>
    <rPh sb="2" eb="4">
      <t>ビヒン</t>
    </rPh>
    <rPh sb="4" eb="5">
      <t>ヒ</t>
    </rPh>
    <phoneticPr fontId="3"/>
  </si>
  <si>
    <t>品名、規格、数量×単価（円）</t>
    <phoneticPr fontId="3"/>
  </si>
  <si>
    <t>F　送料、光熱等費</t>
    <rPh sb="2" eb="4">
      <t>ソウリョウ</t>
    </rPh>
    <rPh sb="5" eb="8">
      <t>コウネツナド</t>
    </rPh>
    <rPh sb="8" eb="9">
      <t>ヒ</t>
    </rPh>
    <phoneticPr fontId="3"/>
  </si>
  <si>
    <t>( Ａ + Ｂ + C )×10%</t>
    <phoneticPr fontId="3"/>
  </si>
  <si>
    <t>( Ａ + Ｂ + C+ E )×30%</t>
    <phoneticPr fontId="3"/>
  </si>
  <si>
    <t xml:space="preserve"> A + B + C + D + E + F + G</t>
    <phoneticPr fontId="3"/>
  </si>
  <si>
    <t xml:space="preserve">合　計  </t>
    <phoneticPr fontId="3"/>
  </si>
  <si>
    <t xml:space="preserve"> H + I</t>
    <phoneticPr fontId="3"/>
  </si>
  <si>
    <t>Ｏ  研究経費（別紙１）</t>
    <rPh sb="8" eb="10">
      <t>ベッシ</t>
    </rPh>
    <phoneticPr fontId="3"/>
  </si>
  <si>
    <t>スクリーニング5%　　(Ⅰ期)</t>
    <rPh sb="13" eb="14">
      <t>キ</t>
    </rPh>
    <phoneticPr fontId="3"/>
  </si>
  <si>
    <t>治験薬投与45%　　（Ⅱ期）</t>
    <rPh sb="0" eb="2">
      <t>チケン</t>
    </rPh>
    <rPh sb="2" eb="3">
      <t>ヤク</t>
    </rPh>
    <rPh sb="3" eb="5">
      <t>トウヨ</t>
    </rPh>
    <rPh sb="12" eb="13">
      <t>キ</t>
    </rPh>
    <phoneticPr fontId="3"/>
  </si>
  <si>
    <t>投与○週後25%　　（Ⅲ期）</t>
    <rPh sb="0" eb="2">
      <t>トウヨ</t>
    </rPh>
    <rPh sb="3" eb="4">
      <t>シュウ</t>
    </rPh>
    <rPh sb="4" eb="5">
      <t>ゴ</t>
    </rPh>
    <rPh sb="12" eb="13">
      <t>キ</t>
    </rPh>
    <phoneticPr fontId="3"/>
  </si>
  <si>
    <t>投与○週後（終了）25%（Ⅳ期）</t>
    <rPh sb="0" eb="2">
      <t>トウヨ</t>
    </rPh>
    <rPh sb="3" eb="4">
      <t>シュウ</t>
    </rPh>
    <rPh sb="4" eb="5">
      <t>ゴ</t>
    </rPh>
    <rPh sb="6" eb="8">
      <t>シュウリョウ</t>
    </rPh>
    <rPh sb="14" eb="15">
      <t>キ</t>
    </rPh>
    <phoneticPr fontId="3"/>
  </si>
  <si>
    <t>マイルストン請求額</t>
    <rPh sb="6" eb="8">
      <t>セイキュウ</t>
    </rPh>
    <rPh sb="8" eb="9">
      <t>ガク</t>
    </rPh>
    <phoneticPr fontId="3"/>
  </si>
  <si>
    <t>単価</t>
    <rPh sb="0" eb="2">
      <t>タンカ</t>
    </rPh>
    <phoneticPr fontId="3"/>
  </si>
  <si>
    <t>小計</t>
    <rPh sb="0" eb="2">
      <t>ショウケイ</t>
    </rPh>
    <phoneticPr fontId="3"/>
  </si>
  <si>
    <t>症例数</t>
    <rPh sb="0" eb="2">
      <t>ショウレイ</t>
    </rPh>
    <rPh sb="2" eb="3">
      <t>スウ</t>
    </rPh>
    <phoneticPr fontId="3"/>
  </si>
  <si>
    <t>消費税</t>
    <rPh sb="0" eb="3">
      <t>ショウヒゼイ</t>
    </rPh>
    <phoneticPr fontId="3"/>
  </si>
  <si>
    <t>※終了が定まっていない治験</t>
    <rPh sb="1" eb="3">
      <t>シュウリョウ</t>
    </rPh>
    <rPh sb="4" eb="5">
      <t>サダ</t>
    </rPh>
    <rPh sb="11" eb="13">
      <t>チケン</t>
    </rPh>
    <phoneticPr fontId="3"/>
  </si>
  <si>
    <t>契約締結日</t>
    <rPh sb="0" eb="5">
      <t>ケイヤクテイケツビ</t>
    </rPh>
    <phoneticPr fontId="3"/>
  </si>
  <si>
    <t>■</t>
    <phoneticPr fontId="3"/>
  </si>
  <si>
    <t>IRB審査費用2年目以降
1審議あたり</t>
    <rPh sb="3" eb="7">
      <t>シンサヒヨウ</t>
    </rPh>
    <rPh sb="8" eb="12">
      <t>ネンメイコウ</t>
    </rPh>
    <rPh sb="14" eb="16">
      <t>シンギ</t>
    </rPh>
    <phoneticPr fontId="3"/>
  </si>
  <si>
    <t>モニタリング費用
1日あたり</t>
    <rPh sb="6" eb="8">
      <t>ヒヨウ</t>
    </rPh>
    <rPh sb="10" eb="11">
      <t>ニチ</t>
    </rPh>
    <phoneticPr fontId="3"/>
  </si>
  <si>
    <t>治験薬管理経費
1カ月あたり</t>
    <rPh sb="0" eb="2">
      <t>チケン</t>
    </rPh>
    <rPh sb="2" eb="3">
      <t>ヤク</t>
    </rPh>
    <rPh sb="3" eb="5">
      <t>カンリ</t>
    </rPh>
    <rPh sb="5" eb="7">
      <t>ケイヒ</t>
    </rPh>
    <rPh sb="10" eb="11">
      <t>ゲツ</t>
    </rPh>
    <phoneticPr fontId="3"/>
  </si>
  <si>
    <t>Q　治験機器管理経費②（別紙2）</t>
    <rPh sb="2" eb="4">
      <t>チケン</t>
    </rPh>
    <rPh sb="4" eb="6">
      <t>キキ</t>
    </rPh>
    <rPh sb="6" eb="8">
      <t>カンリ</t>
    </rPh>
    <rPh sb="8" eb="10">
      <t>ケイヒ</t>
    </rPh>
    <rPh sb="12" eb="14">
      <t>ベッシ</t>
    </rPh>
    <phoneticPr fontId="3"/>
  </si>
  <si>
    <t>R　モニタリング・監査費用</t>
    <rPh sb="9" eb="11">
      <t>カンサ</t>
    </rPh>
    <rPh sb="11" eb="13">
      <t>ヒヨウ</t>
    </rPh>
    <phoneticPr fontId="3"/>
  </si>
  <si>
    <t>S　送料、光熱等費</t>
    <rPh sb="2" eb="4">
      <t>ソウリョウ</t>
    </rPh>
    <rPh sb="5" eb="7">
      <t>コウネツ</t>
    </rPh>
    <rPh sb="7" eb="8">
      <t>トウ</t>
    </rPh>
    <rPh sb="8" eb="9">
      <t>ヒ</t>
    </rPh>
    <phoneticPr fontId="3"/>
  </si>
  <si>
    <t>V　消費税</t>
    <rPh sb="2" eb="5">
      <t>ショウヒゼイ</t>
    </rPh>
    <phoneticPr fontId="3"/>
  </si>
  <si>
    <t>ポイント×</t>
    <phoneticPr fontId="3"/>
  </si>
  <si>
    <t>備考</t>
    <rPh sb="0" eb="2">
      <t>ビコウ</t>
    </rPh>
    <phoneticPr fontId="3"/>
  </si>
  <si>
    <t xml:space="preserve"> H× 10％</t>
    <phoneticPr fontId="3"/>
  </si>
  <si>
    <t xml:space="preserve"> H× 10％</t>
    <phoneticPr fontId="3"/>
  </si>
  <si>
    <t>2回</t>
    <rPh sb="1" eb="2">
      <t>カイ</t>
    </rPh>
    <phoneticPr fontId="3"/>
  </si>
  <si>
    <t>3回以上</t>
    <rPh sb="1" eb="4">
      <t>カイイジョウ</t>
    </rPh>
    <phoneticPr fontId="3"/>
  </si>
  <si>
    <t>5回以上</t>
    <rPh sb="1" eb="4">
      <t>カイイジョウ</t>
    </rPh>
    <phoneticPr fontId="3"/>
  </si>
  <si>
    <t>□</t>
  </si>
  <si>
    <t>治験</t>
  </si>
  <si>
    <t>医薬品</t>
  </si>
  <si>
    <t>医療機器</t>
  </si>
  <si>
    <t>再生医療等製品</t>
    <rPh sb="0" eb="2">
      <t>サイセイ</t>
    </rPh>
    <rPh sb="2" eb="4">
      <t>イリョウ</t>
    </rPh>
    <rPh sb="4" eb="5">
      <t>トウ</t>
    </rPh>
    <rPh sb="5" eb="7">
      <t>セイヒン</t>
    </rPh>
    <phoneticPr fontId="3"/>
  </si>
  <si>
    <t>西暦　　　</t>
  </si>
  <si>
    <t>日</t>
  </si>
  <si>
    <t>（</t>
  </si>
  <si>
    <t xml:space="preserve"> 新　規</t>
  </si>
  <si>
    <t xml:space="preserve"> 変　更</t>
  </si>
  <si>
    <t>）</t>
  </si>
  <si>
    <t>１．治験課題名</t>
  </si>
  <si>
    <t>西暦</t>
  </si>
  <si>
    <t>契約締結日</t>
    <rPh sb="0" eb="2">
      <t>ケイヤク</t>
    </rPh>
    <rPh sb="2" eb="4">
      <t>テイケツ</t>
    </rPh>
    <rPh sb="4" eb="5">
      <t>ビ</t>
    </rPh>
    <phoneticPr fontId="3"/>
  </si>
  <si>
    <t>～  西暦</t>
  </si>
  <si>
    <t>３．診療科(部)</t>
  </si>
  <si>
    <t>４．契約経費算定内訳</t>
    <rPh sb="2" eb="4">
      <t>ケイヤク</t>
    </rPh>
    <rPh sb="4" eb="6">
      <t>ケイヒ</t>
    </rPh>
    <phoneticPr fontId="3"/>
  </si>
  <si>
    <t>費　目</t>
  </si>
  <si>
    <t>×</t>
  </si>
  <si>
    <t>式</t>
    <rPh sb="0" eb="1">
      <t>シキ</t>
    </rPh>
    <phoneticPr fontId="3"/>
  </si>
  <si>
    <t>B　消費税</t>
    <rPh sb="2" eb="5">
      <t>ショウヒゼイ</t>
    </rPh>
    <phoneticPr fontId="3"/>
  </si>
  <si>
    <t>A×10％</t>
  </si>
  <si>
    <t>５．変動経費算定内訳</t>
    <rPh sb="2" eb="4">
      <t>ヘンドウ</t>
    </rPh>
    <rPh sb="4" eb="6">
      <t>ケイヒ</t>
    </rPh>
    <phoneticPr fontId="3"/>
  </si>
  <si>
    <t>C　CRC業務費用（別紙3）</t>
    <rPh sb="5" eb="7">
      <t>ギョウム</t>
    </rPh>
    <rPh sb="7" eb="9">
      <t>ヒヨウ</t>
    </rPh>
    <phoneticPr fontId="3"/>
  </si>
  <si>
    <t>D　監査対応費用（必要な場合）</t>
    <rPh sb="2" eb="4">
      <t>カンサ</t>
    </rPh>
    <rPh sb="4" eb="6">
      <t>タイオウ</t>
    </rPh>
    <rPh sb="6" eb="8">
      <t>ヒヨウ</t>
    </rPh>
    <rPh sb="9" eb="11">
      <t>ヒツヨウ</t>
    </rPh>
    <rPh sb="12" eb="14">
      <t>バアイ</t>
    </rPh>
    <phoneticPr fontId="3"/>
  </si>
  <si>
    <t>C+D</t>
  </si>
  <si>
    <t>○</t>
  </si>
  <si>
    <r>
      <t xml:space="preserve">小児、成人
</t>
    </r>
    <r>
      <rPr>
        <sz val="6"/>
        <rFont val="ＭＳ Ｐ明朝"/>
        <family val="1"/>
        <charset val="128"/>
      </rPr>
      <t>（高齢者、肝・腎障害等合併有）</t>
    </r>
    <rPh sb="0" eb="2">
      <t>ショウニ</t>
    </rPh>
    <rPh sb="3" eb="5">
      <t>セイジン</t>
    </rPh>
    <phoneticPr fontId="3"/>
  </si>
  <si>
    <t>被験者の選出
（適格＋除外基準数）</t>
    <rPh sb="0" eb="3">
      <t>ヒケンシャ</t>
    </rPh>
    <rPh sb="4" eb="6">
      <t>センシュツ</t>
    </rPh>
    <phoneticPr fontId="3"/>
  </si>
  <si>
    <t>非侵襲的な機能調査,
画像診断等</t>
    <rPh sb="0" eb="1">
      <t>ヒ</t>
    </rPh>
    <rPh sb="1" eb="2">
      <t>シン</t>
    </rPh>
    <rPh sb="2" eb="3">
      <t>シュウ</t>
    </rPh>
    <rPh sb="3" eb="4">
      <t>テキ</t>
    </rPh>
    <rPh sb="5" eb="7">
      <t>キノウ</t>
    </rPh>
    <rPh sb="7" eb="9">
      <t>チョウサ</t>
    </rPh>
    <phoneticPr fontId="3"/>
  </si>
  <si>
    <t>侵襲的機能検査及び
画像診断回数</t>
    <rPh sb="0" eb="1">
      <t>シン</t>
    </rPh>
    <rPh sb="1" eb="2">
      <t>シュウ</t>
    </rPh>
    <rPh sb="2" eb="3">
      <t>テキ</t>
    </rPh>
    <rPh sb="3" eb="5">
      <t>キノウ</t>
    </rPh>
    <rPh sb="5" eb="7">
      <t>ケンサ</t>
    </rPh>
    <rPh sb="7" eb="8">
      <t>オヨ</t>
    </rPh>
    <phoneticPr fontId="3"/>
  </si>
  <si>
    <t>2×月数（治験薬の保存・管理）</t>
    <rPh sb="2" eb="4">
      <t>ツキスウ</t>
    </rPh>
    <rPh sb="5" eb="8">
      <t>チケンヤク</t>
    </rPh>
    <rPh sb="9" eb="11">
      <t>ホゾン</t>
    </rPh>
    <rPh sb="12" eb="14">
      <t>カンリ</t>
    </rPh>
    <phoneticPr fontId="3"/>
  </si>
  <si>
    <t>F　送料、光熱費等</t>
    <rPh sb="2" eb="4">
      <t>ソウリョウ</t>
    </rPh>
    <rPh sb="5" eb="8">
      <t>コウネツヒ</t>
    </rPh>
    <rPh sb="7" eb="8">
      <t>ヒ</t>
    </rPh>
    <rPh sb="8" eb="9">
      <t>トウ</t>
    </rPh>
    <phoneticPr fontId="3"/>
  </si>
  <si>
    <t>医療機器</t>
    <phoneticPr fontId="3"/>
  </si>
  <si>
    <t>Ｓ 　送料、光熱費等</t>
    <rPh sb="3" eb="5">
      <t>ソウリョウ</t>
    </rPh>
    <rPh sb="6" eb="8">
      <t>コウネツ</t>
    </rPh>
    <rPh sb="8" eb="9">
      <t>ヒ</t>
    </rPh>
    <rPh sb="9" eb="10">
      <t>トウ</t>
    </rPh>
    <phoneticPr fontId="3"/>
  </si>
  <si>
    <t>Ｔ　 記録の保存に必要な経費（消耗品含む）</t>
    <rPh sb="3" eb="5">
      <t>キロク</t>
    </rPh>
    <rPh sb="6" eb="8">
      <t>ホゾン</t>
    </rPh>
    <rPh sb="9" eb="11">
      <t>ヒツヨウ</t>
    </rPh>
    <rPh sb="12" eb="14">
      <t>ケイヒ</t>
    </rPh>
    <rPh sb="15" eb="17">
      <t>ショウモウ</t>
    </rPh>
    <rPh sb="17" eb="18">
      <t>ヒン</t>
    </rPh>
    <rPh sb="18" eb="19">
      <t>フク</t>
    </rPh>
    <phoneticPr fontId="3"/>
  </si>
  <si>
    <t>（ O + P + Ｓ + Ｔ ）×10％</t>
    <phoneticPr fontId="3"/>
  </si>
  <si>
    <t>（ O + P + Ｓ + Ｔ ）×30％</t>
    <phoneticPr fontId="3"/>
  </si>
  <si>
    <t>O + P + Ｓ + Ｔ</t>
    <phoneticPr fontId="3"/>
  </si>
  <si>
    <t>医療機器</t>
    <phoneticPr fontId="3"/>
  </si>
  <si>
    <t>医療機器</t>
    <phoneticPr fontId="3"/>
  </si>
  <si>
    <t>（ Ｑ + Ｒ ）×30％</t>
    <phoneticPr fontId="3"/>
  </si>
  <si>
    <t>ポイント×</t>
    <phoneticPr fontId="3"/>
  </si>
  <si>
    <t xml:space="preserve"> Ｑ + Ｒ + Ｓ + Ｔ</t>
    <phoneticPr fontId="3"/>
  </si>
  <si>
    <t xml:space="preserve"> Ｕ× 10％</t>
    <phoneticPr fontId="3"/>
  </si>
  <si>
    <t xml:space="preserve"> Ｕ + Ｖ</t>
    <phoneticPr fontId="3"/>
  </si>
  <si>
    <t>S 　送料、光熱費等</t>
    <rPh sb="3" eb="5">
      <t>ソウリョウ</t>
    </rPh>
    <rPh sb="6" eb="8">
      <t>コウネツ</t>
    </rPh>
    <rPh sb="8" eb="9">
      <t>ヒ</t>
    </rPh>
    <rPh sb="9" eb="10">
      <t>トウ</t>
    </rPh>
    <phoneticPr fontId="3"/>
  </si>
  <si>
    <t>（ Ｑ + Ｒ ）×10％</t>
    <phoneticPr fontId="3"/>
  </si>
  <si>
    <t>（ Ｑ + Ｒ ）×10％</t>
    <phoneticPr fontId="3"/>
  </si>
  <si>
    <t>（ Ｑ + Ｒ ）×30％</t>
    <phoneticPr fontId="3"/>
  </si>
  <si>
    <t xml:space="preserve"> Ｕ + Ｖ</t>
    <phoneticPr fontId="3"/>
  </si>
  <si>
    <t>医療機器</t>
    <phoneticPr fontId="3"/>
  </si>
  <si>
    <t>投与○週後以降（Ⅴ期）</t>
    <rPh sb="0" eb="2">
      <t>トウヨ</t>
    </rPh>
    <rPh sb="3" eb="4">
      <t>シュウ</t>
    </rPh>
    <rPh sb="4" eb="5">
      <t>ゴ</t>
    </rPh>
    <rPh sb="5" eb="7">
      <t>イコウ</t>
    </rPh>
    <rPh sb="9" eb="10">
      <t>キ</t>
    </rPh>
    <phoneticPr fontId="3"/>
  </si>
  <si>
    <t>投与○週後以降（Ⅴ期）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</si>
</sst>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#,##0_);[Red]\(#,##0\)"/>
    <numFmt numFmtId="177" formatCode="0.00_ "/>
    <numFmt numFmtId="178" formatCode="#,##0_ "/>
    <numFmt numFmtId="179" formatCode="[$-F800]dddd\,\ mmmm\ dd\,\ yyyy"/>
    <numFmt numFmtId="180" formatCode="0_ "/>
    <numFmt numFmtId="181" formatCode="[&lt;=999]000;[&lt;=99999]000\-00;000\-0000"/>
    <numFmt numFmtId="182" formatCode="#,##0.0_ "/>
    <numFmt numFmtId="183" formatCode="0_);[Red]\(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</cellStyleXfs>
  <cellXfs count="5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3" borderId="1" xfId="0" applyFont="1" applyFill="1" applyBorder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6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5" xfId="0" applyFont="1" applyBorder="1" applyAlignment="1" applyProtection="1">
      <alignment vertical="center" wrapText="1"/>
    </xf>
    <xf numFmtId="0" fontId="8" fillId="0" borderId="1" xfId="0" applyFont="1" applyFill="1" applyBorder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81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5" fontId="8" fillId="0" borderId="0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Border="1">
      <alignment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left" vertical="center"/>
    </xf>
    <xf numFmtId="177" fontId="9" fillId="4" borderId="17" xfId="0" applyNumberFormat="1" applyFont="1" applyFill="1" applyBorder="1" applyAlignment="1">
      <alignment horizontal="left" vertical="center"/>
    </xf>
    <xf numFmtId="176" fontId="9" fillId="0" borderId="18" xfId="0" applyNumberFormat="1" applyFont="1" applyBorder="1" applyAlignment="1">
      <alignment vertical="center"/>
    </xf>
    <xf numFmtId="178" fontId="9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178" fontId="9" fillId="0" borderId="18" xfId="0" applyNumberFormat="1" applyFont="1" applyFill="1" applyBorder="1" applyAlignment="1">
      <alignment vertical="center"/>
    </xf>
    <xf numFmtId="0" fontId="19" fillId="0" borderId="0" xfId="0" applyFont="1">
      <alignment vertical="center"/>
    </xf>
    <xf numFmtId="0" fontId="4" fillId="0" borderId="4" xfId="0" applyFont="1" applyBorder="1">
      <alignment vertical="center"/>
    </xf>
    <xf numFmtId="0" fontId="8" fillId="5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right" vertical="center"/>
    </xf>
    <xf numFmtId="0" fontId="8" fillId="5" borderId="21" xfId="0" applyFont="1" applyFill="1" applyBorder="1" applyAlignment="1" applyProtection="1">
      <alignment horizontal="right" vertical="center"/>
    </xf>
    <xf numFmtId="0" fontId="8" fillId="0" borderId="6" xfId="0" applyFont="1" applyBorder="1" applyAlignment="1" applyProtection="1">
      <alignment vertical="center" wrapText="1"/>
    </xf>
    <xf numFmtId="181" fontId="8" fillId="0" borderId="17" xfId="0" applyNumberFormat="1" applyFont="1" applyBorder="1" applyAlignment="1" applyProtection="1">
      <alignment horizontal="center" vertical="center"/>
    </xf>
    <xf numFmtId="5" fontId="8" fillId="0" borderId="18" xfId="0" applyNumberFormat="1" applyFont="1" applyBorder="1" applyProtection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vertical="center"/>
      <protection locked="0"/>
    </xf>
    <xf numFmtId="0" fontId="9" fillId="4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0" fontId="9" fillId="6" borderId="0" xfId="0" applyFont="1" applyFill="1">
      <alignment vertical="center"/>
    </xf>
    <xf numFmtId="0" fontId="8" fillId="6" borderId="10" xfId="0" applyFont="1" applyFill="1" applyBorder="1" applyAlignment="1" applyProtection="1">
      <alignment vertical="center"/>
      <protection locked="0"/>
    </xf>
    <xf numFmtId="0" fontId="8" fillId="6" borderId="11" xfId="0" applyFont="1" applyFill="1" applyBorder="1" applyAlignment="1" applyProtection="1">
      <alignment vertical="center"/>
      <protection locked="0"/>
    </xf>
    <xf numFmtId="0" fontId="8" fillId="6" borderId="12" xfId="0" applyFont="1" applyFill="1" applyBorder="1" applyAlignment="1" applyProtection="1">
      <alignment vertical="center"/>
      <protection locked="0"/>
    </xf>
    <xf numFmtId="0" fontId="8" fillId="6" borderId="13" xfId="0" applyFont="1" applyFill="1" applyBorder="1" applyAlignment="1" applyProtection="1">
      <alignment vertical="center"/>
      <protection locked="0"/>
    </xf>
    <xf numFmtId="0" fontId="8" fillId="6" borderId="14" xfId="0" applyFont="1" applyFill="1" applyBorder="1" applyAlignment="1" applyProtection="1">
      <alignment vertical="center"/>
      <protection locked="0"/>
    </xf>
    <xf numFmtId="0" fontId="4" fillId="6" borderId="14" xfId="0" applyFont="1" applyFill="1" applyBorder="1" applyAlignment="1" applyProtection="1">
      <alignment vertical="center"/>
      <protection locked="0"/>
    </xf>
    <xf numFmtId="0" fontId="4" fillId="6" borderId="15" xfId="0" applyFont="1" applyFill="1" applyBorder="1" applyAlignment="1" applyProtection="1">
      <alignment vertical="center"/>
      <protection locked="0"/>
    </xf>
    <xf numFmtId="0" fontId="9" fillId="6" borderId="16" xfId="0" applyFont="1" applyFill="1" applyBorder="1" applyAlignment="1" applyProtection="1">
      <alignment vertical="center"/>
      <protection locked="0"/>
    </xf>
    <xf numFmtId="0" fontId="9" fillId="6" borderId="0" xfId="0" applyFont="1" applyFill="1" applyProtection="1">
      <alignment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0" fontId="15" fillId="6" borderId="4" xfId="0" applyFont="1" applyFill="1" applyBorder="1" applyAlignment="1" applyProtection="1">
      <alignment vertical="center" wrapText="1"/>
      <protection locked="0"/>
    </xf>
    <xf numFmtId="0" fontId="9" fillId="6" borderId="4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center" vertical="center"/>
    </xf>
    <xf numFmtId="38" fontId="9" fillId="0" borderId="0" xfId="2" applyFont="1" applyBorder="1" applyAlignment="1">
      <alignment vertical="center"/>
    </xf>
    <xf numFmtId="9" fontId="9" fillId="0" borderId="0" xfId="1" applyNumberFormat="1" applyFont="1" applyBorder="1" applyAlignment="1">
      <alignment horizontal="center" vertical="center"/>
    </xf>
    <xf numFmtId="38" fontId="9" fillId="0" borderId="4" xfId="3" applyFont="1" applyBorder="1" applyAlignment="1">
      <alignment vertical="center"/>
    </xf>
    <xf numFmtId="9" fontId="9" fillId="0" borderId="0" xfId="1" applyNumberFormat="1" applyFont="1" applyAlignment="1">
      <alignment horizontal="center" vertical="center"/>
    </xf>
    <xf numFmtId="1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Fill="1" applyAlignment="1">
      <alignment vertical="center"/>
    </xf>
    <xf numFmtId="9" fontId="4" fillId="0" borderId="0" xfId="1" applyNumberFormat="1" applyFont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9" fillId="0" borderId="20" xfId="2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Border="1" applyAlignment="1">
      <alignment horizontal="left" vertical="center"/>
    </xf>
    <xf numFmtId="176" fontId="9" fillId="0" borderId="17" xfId="0" applyNumberFormat="1" applyFont="1" applyBorder="1" applyAlignment="1">
      <alignment vertical="center"/>
    </xf>
    <xf numFmtId="0" fontId="9" fillId="4" borderId="17" xfId="0" applyFont="1" applyFill="1" applyBorder="1" applyAlignment="1">
      <alignment horizontal="left" vertical="center"/>
    </xf>
    <xf numFmtId="0" fontId="9" fillId="6" borderId="4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5" fontId="8" fillId="0" borderId="0" xfId="0" applyNumberFormat="1" applyFont="1" applyBorder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3" borderId="39" xfId="0" applyFont="1" applyFill="1" applyBorder="1" applyAlignment="1" applyProtection="1">
      <alignment vertical="center" wrapText="1"/>
      <protection locked="0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17" xfId="0" applyNumberFormat="1" applyFont="1" applyBorder="1" applyAlignment="1">
      <alignment vertical="center"/>
    </xf>
    <xf numFmtId="38" fontId="9" fillId="0" borderId="18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9" fillId="0" borderId="0" xfId="0" applyFont="1">
      <alignment vertical="center"/>
    </xf>
    <xf numFmtId="0" fontId="4" fillId="0" borderId="4" xfId="0" applyFont="1" applyBorder="1">
      <alignment vertical="center"/>
    </xf>
    <xf numFmtId="0" fontId="9" fillId="0" borderId="4" xfId="0" applyFont="1" applyBorder="1" applyAlignment="1">
      <alignment vertical="center" textRotation="255"/>
    </xf>
    <xf numFmtId="0" fontId="9" fillId="0" borderId="2" xfId="0" applyFont="1" applyBorder="1" applyAlignment="1">
      <alignment vertical="center" textRotation="255"/>
    </xf>
    <xf numFmtId="0" fontId="9" fillId="0" borderId="20" xfId="0" applyFont="1" applyBorder="1" applyAlignment="1">
      <alignment horizontal="right" vertical="center"/>
    </xf>
    <xf numFmtId="38" fontId="9" fillId="0" borderId="20" xfId="0" applyNumberFormat="1" applyFont="1" applyBorder="1" applyAlignment="1">
      <alignment horizontal="right" vertical="center"/>
    </xf>
    <xf numFmtId="38" fontId="9" fillId="0" borderId="20" xfId="0" applyNumberFormat="1" applyFont="1" applyBorder="1" applyAlignment="1">
      <alignment horizontal="center" vertical="center"/>
    </xf>
    <xf numFmtId="38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8" fontId="9" fillId="0" borderId="0" xfId="0" applyNumberFormat="1" applyFont="1" applyBorder="1" applyAlignment="1">
      <alignment horizontal="right" vertical="center"/>
    </xf>
    <xf numFmtId="0" fontId="15" fillId="6" borderId="4" xfId="0" applyFont="1" applyFill="1" applyBorder="1" applyAlignment="1" applyProtection="1">
      <alignment vertical="center" wrapText="1"/>
      <protection locked="0"/>
    </xf>
    <xf numFmtId="0" fontId="9" fillId="6" borderId="4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6" borderId="0" xfId="0" applyFont="1" applyFill="1">
      <alignment vertical="center"/>
    </xf>
    <xf numFmtId="0" fontId="8" fillId="6" borderId="10" xfId="0" applyFont="1" applyFill="1" applyBorder="1" applyAlignment="1" applyProtection="1">
      <alignment vertical="center"/>
      <protection locked="0"/>
    </xf>
    <xf numFmtId="0" fontId="8" fillId="6" borderId="11" xfId="0" applyFont="1" applyFill="1" applyBorder="1" applyAlignment="1" applyProtection="1">
      <alignment vertical="center"/>
      <protection locked="0"/>
    </xf>
    <xf numFmtId="0" fontId="9" fillId="6" borderId="0" xfId="0" applyFont="1" applyFill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8" fillId="6" borderId="36" xfId="0" applyFont="1" applyFill="1" applyBorder="1" applyAlignment="1" applyProtection="1">
      <alignment vertical="center"/>
      <protection locked="0"/>
    </xf>
    <xf numFmtId="0" fontId="9" fillId="6" borderId="32" xfId="0" applyFont="1" applyFill="1" applyBorder="1">
      <alignment vertical="center"/>
    </xf>
    <xf numFmtId="0" fontId="9" fillId="6" borderId="33" xfId="0" applyFont="1" applyFill="1" applyBorder="1">
      <alignment vertical="center"/>
    </xf>
    <xf numFmtId="0" fontId="9" fillId="6" borderId="11" xfId="0" applyFont="1" applyFill="1" applyBorder="1">
      <alignment vertical="center"/>
    </xf>
    <xf numFmtId="0" fontId="9" fillId="6" borderId="12" xfId="0" applyFont="1" applyFill="1" applyBorder="1">
      <alignment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 wrapText="1"/>
    </xf>
    <xf numFmtId="0" fontId="8" fillId="5" borderId="1" xfId="0" applyFont="1" applyFill="1" applyBorder="1" applyProtection="1">
      <alignment vertical="center"/>
      <protection locked="0"/>
    </xf>
    <xf numFmtId="0" fontId="8" fillId="5" borderId="5" xfId="0" applyFont="1" applyFill="1" applyBorder="1" applyAlignment="1" applyProtection="1">
      <alignment vertical="center"/>
      <protection locked="0"/>
    </xf>
    <xf numFmtId="0" fontId="8" fillId="5" borderId="18" xfId="0" applyFont="1" applyFill="1" applyBorder="1" applyProtection="1">
      <alignment vertical="center"/>
      <protection locked="0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4" fillId="0" borderId="1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Protection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Protection="1">
      <alignment vertical="center"/>
    </xf>
    <xf numFmtId="0" fontId="0" fillId="0" borderId="0" xfId="0" applyFill="1">
      <alignment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right" vertical="center"/>
    </xf>
    <xf numFmtId="0" fontId="8" fillId="3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right" vertical="center"/>
    </xf>
    <xf numFmtId="0" fontId="8" fillId="0" borderId="18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textRotation="255"/>
    </xf>
    <xf numFmtId="0" fontId="4" fillId="0" borderId="25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38" fontId="9" fillId="0" borderId="1" xfId="2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9" fillId="0" borderId="21" xfId="2" applyFont="1" applyBorder="1" applyAlignment="1">
      <alignment horizontal="center" vertical="center"/>
    </xf>
    <xf numFmtId="38" fontId="9" fillId="0" borderId="17" xfId="2" applyFont="1" applyBorder="1" applyAlignment="1">
      <alignment horizontal="center" vertical="center"/>
    </xf>
    <xf numFmtId="38" fontId="9" fillId="0" borderId="18" xfId="2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textRotation="255"/>
    </xf>
    <xf numFmtId="178" fontId="9" fillId="0" borderId="21" xfId="0" applyNumberFormat="1" applyFont="1" applyBorder="1" applyAlignment="1">
      <alignment horizontal="left" vertical="center"/>
    </xf>
    <xf numFmtId="178" fontId="9" fillId="0" borderId="18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78" fontId="9" fillId="0" borderId="17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82" fontId="9" fillId="0" borderId="17" xfId="0" applyNumberFormat="1" applyFont="1" applyBorder="1" applyAlignment="1">
      <alignment horizontal="center" vertical="center"/>
    </xf>
    <xf numFmtId="182" fontId="9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26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9" fillId="0" borderId="21" xfId="0" quotePrefix="1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6" borderId="31" xfId="0" applyFont="1" applyFill="1" applyBorder="1" applyAlignment="1" applyProtection="1">
      <alignment horizontal="center" vertical="center"/>
      <protection locked="0"/>
    </xf>
    <xf numFmtId="0" fontId="9" fillId="6" borderId="32" xfId="0" applyFont="1" applyFill="1" applyBorder="1" applyAlignment="1" applyProtection="1">
      <alignment horizontal="center" vertical="center"/>
      <protection locked="0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6" borderId="4" xfId="0" applyFont="1" applyFill="1" applyBorder="1" applyAlignment="1" applyProtection="1">
      <alignment vertical="center" wrapText="1"/>
      <protection locked="0"/>
    </xf>
    <xf numFmtId="0" fontId="4" fillId="6" borderId="4" xfId="0" applyFont="1" applyFill="1" applyBorder="1" applyAlignment="1" applyProtection="1">
      <alignment vertical="center" wrapText="1"/>
      <protection locked="0"/>
    </xf>
    <xf numFmtId="179" fontId="9" fillId="6" borderId="17" xfId="0" applyNumberFormat="1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9" fontId="4" fillId="6" borderId="17" xfId="0" applyNumberFormat="1" applyFont="1" applyFill="1" applyBorder="1" applyAlignment="1" applyProtection="1">
      <alignment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176" fontId="9" fillId="0" borderId="7" xfId="0" quotePrefix="1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8" fontId="9" fillId="0" borderId="31" xfId="0" applyNumberFormat="1" applyFont="1" applyBorder="1" applyAlignment="1">
      <alignment horizontal="right" vertical="center"/>
    </xf>
    <xf numFmtId="178" fontId="9" fillId="0" borderId="32" xfId="0" applyNumberFormat="1" applyFont="1" applyBorder="1" applyAlignment="1">
      <alignment horizontal="right" vertical="center"/>
    </xf>
    <xf numFmtId="178" fontId="9" fillId="0" borderId="33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vertical="center"/>
    </xf>
    <xf numFmtId="38" fontId="8" fillId="0" borderId="1" xfId="2" applyFont="1" applyBorder="1" applyAlignment="1">
      <alignment horizontal="center" vertical="center" wrapText="1"/>
    </xf>
    <xf numFmtId="38" fontId="4" fillId="0" borderId="4" xfId="2" applyFont="1" applyBorder="1" applyAlignment="1">
      <alignment horizontal="center" vertical="center"/>
    </xf>
    <xf numFmtId="178" fontId="9" fillId="0" borderId="20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78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9" fillId="2" borderId="21" xfId="0" applyNumberFormat="1" applyFont="1" applyFill="1" applyBorder="1" applyAlignment="1">
      <alignment horizontal="right" vertical="center"/>
    </xf>
    <xf numFmtId="176" fontId="9" fillId="2" borderId="17" xfId="0" applyNumberFormat="1" applyFont="1" applyFill="1" applyBorder="1" applyAlignment="1">
      <alignment horizontal="right" vertical="center"/>
    </xf>
    <xf numFmtId="176" fontId="9" fillId="2" borderId="18" xfId="0" applyNumberFormat="1" applyFont="1" applyFill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176" fontId="9" fillId="0" borderId="33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9" fillId="6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6" fontId="9" fillId="0" borderId="22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176" fontId="9" fillId="0" borderId="24" xfId="0" applyNumberFormat="1" applyFont="1" applyBorder="1" applyAlignment="1">
      <alignment horizontal="right" vertical="center"/>
    </xf>
    <xf numFmtId="0" fontId="9" fillId="0" borderId="38" xfId="0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right" vertical="center"/>
    </xf>
    <xf numFmtId="176" fontId="9" fillId="2" borderId="38" xfId="0" applyNumberFormat="1" applyFont="1" applyFill="1" applyBorder="1" applyAlignment="1">
      <alignment horizontal="right" vertical="center"/>
    </xf>
    <xf numFmtId="176" fontId="9" fillId="2" borderId="24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6" fontId="9" fillId="7" borderId="31" xfId="0" applyNumberFormat="1" applyFont="1" applyFill="1" applyBorder="1" applyAlignment="1">
      <alignment horizontal="right" vertical="center"/>
    </xf>
    <xf numFmtId="176" fontId="9" fillId="7" borderId="32" xfId="0" applyNumberFormat="1" applyFont="1" applyFill="1" applyBorder="1" applyAlignment="1">
      <alignment horizontal="right" vertical="center"/>
    </xf>
    <xf numFmtId="176" fontId="9" fillId="7" borderId="33" xfId="0" applyNumberFormat="1" applyFont="1" applyFill="1" applyBorder="1" applyAlignment="1">
      <alignment horizontal="right" vertical="center"/>
    </xf>
    <xf numFmtId="176" fontId="9" fillId="0" borderId="22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8" fontId="9" fillId="0" borderId="22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83" fontId="9" fillId="0" borderId="22" xfId="2" applyNumberFormat="1" applyFont="1" applyBorder="1" applyAlignment="1">
      <alignment horizontal="center" vertical="center"/>
    </xf>
    <xf numFmtId="183" fontId="9" fillId="0" borderId="38" xfId="2" applyNumberFormat="1" applyFont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8" fontId="9" fillId="7" borderId="34" xfId="0" applyNumberFormat="1" applyFont="1" applyFill="1" applyBorder="1" applyAlignment="1">
      <alignment horizontal="right" vertical="center"/>
    </xf>
    <xf numFmtId="178" fontId="9" fillId="7" borderId="16" xfId="0" applyNumberFormat="1" applyFont="1" applyFill="1" applyBorder="1" applyAlignment="1">
      <alignment horizontal="right" vertical="center"/>
    </xf>
    <xf numFmtId="178" fontId="9" fillId="7" borderId="37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183" fontId="9" fillId="0" borderId="21" xfId="2" applyNumberFormat="1" applyFont="1" applyBorder="1" applyAlignment="1">
      <alignment horizontal="center" vertical="center"/>
    </xf>
    <xf numFmtId="183" fontId="9" fillId="0" borderId="17" xfId="2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178" fontId="9" fillId="0" borderId="1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vertical="center"/>
      <protection locked="0"/>
    </xf>
    <xf numFmtId="0" fontId="8" fillId="5" borderId="5" xfId="0" applyFont="1" applyFill="1" applyBorder="1" applyAlignment="1" applyProtection="1">
      <alignment vertical="center"/>
      <protection locked="0"/>
    </xf>
    <xf numFmtId="0" fontId="4" fillId="5" borderId="21" xfId="0" applyFont="1" applyFill="1" applyBorder="1" applyAlignment="1" applyProtection="1">
      <alignment horizontal="left" vertical="center"/>
      <protection locked="0"/>
    </xf>
    <xf numFmtId="0" fontId="4" fillId="5" borderId="17" xfId="0" applyFont="1" applyFill="1" applyBorder="1" applyAlignment="1" applyProtection="1">
      <alignment horizontal="left" vertical="center"/>
      <protection locked="0"/>
    </xf>
    <xf numFmtId="0" fontId="4" fillId="5" borderId="18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 textRotation="255"/>
    </xf>
    <xf numFmtId="0" fontId="4" fillId="0" borderId="25" xfId="0" applyFont="1" applyBorder="1" applyAlignment="1" applyProtection="1">
      <alignment vertical="center" textRotation="255"/>
    </xf>
    <xf numFmtId="0" fontId="4" fillId="0" borderId="8" xfId="0" applyFont="1" applyBorder="1" applyAlignment="1" applyProtection="1">
      <alignment vertical="center" textRotation="255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right" vertical="center"/>
      <protection locked="0"/>
    </xf>
    <xf numFmtId="0" fontId="8" fillId="5" borderId="5" xfId="0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right" vertical="center"/>
    </xf>
    <xf numFmtId="0" fontId="8" fillId="5" borderId="8" xfId="0" applyFont="1" applyFill="1" applyBorder="1" applyAlignment="1" applyProtection="1">
      <alignment horizontal="right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5" borderId="6" xfId="0" applyFont="1" applyFill="1" applyBorder="1" applyAlignment="1" applyProtection="1">
      <alignment horizontal="right" vertical="center"/>
    </xf>
    <xf numFmtId="0" fontId="8" fillId="5" borderId="5" xfId="0" applyFont="1" applyFill="1" applyBorder="1" applyAlignment="1" applyProtection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  <protection locked="0"/>
    </xf>
    <xf numFmtId="180" fontId="9" fillId="0" borderId="17" xfId="0" applyNumberFormat="1" applyFont="1" applyFill="1" applyBorder="1" applyAlignment="1">
      <alignment horizontal="center" vertical="center"/>
    </xf>
    <xf numFmtId="38" fontId="9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9" fillId="0" borderId="21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38" fontId="9" fillId="0" borderId="21" xfId="0" applyNumberFormat="1" applyFont="1" applyBorder="1" applyAlignment="1">
      <alignment horizontal="right" vertical="center"/>
    </xf>
    <xf numFmtId="38" fontId="9" fillId="0" borderId="17" xfId="0" applyNumberFormat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21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38" fontId="9" fillId="0" borderId="18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6" borderId="14" xfId="0" applyFont="1" applyFill="1" applyBorder="1" applyAlignment="1" applyProtection="1">
      <alignment vertical="center" shrinkToFit="1"/>
      <protection locked="0"/>
    </xf>
    <xf numFmtId="0" fontId="4" fillId="6" borderId="15" xfId="0" applyFont="1" applyFill="1" applyBorder="1" applyAlignment="1" applyProtection="1">
      <alignment vertical="center" shrinkToFit="1"/>
      <protection locked="0"/>
    </xf>
    <xf numFmtId="38" fontId="9" fillId="0" borderId="21" xfId="0" applyNumberFormat="1" applyFont="1" applyBorder="1" applyAlignment="1">
      <alignment vertical="center"/>
    </xf>
    <xf numFmtId="38" fontId="9" fillId="0" borderId="17" xfId="0" applyNumberFormat="1" applyFont="1" applyBorder="1" applyAlignment="1">
      <alignment vertical="center"/>
    </xf>
    <xf numFmtId="38" fontId="9" fillId="0" borderId="21" xfId="0" applyNumberFormat="1" applyFont="1" applyBorder="1" applyAlignment="1">
      <alignment horizontal="center" vertical="center"/>
    </xf>
    <xf numFmtId="38" fontId="9" fillId="0" borderId="17" xfId="0" applyNumberFormat="1" applyFont="1" applyBorder="1" applyAlignment="1">
      <alignment horizontal="center" vertical="center"/>
    </xf>
    <xf numFmtId="38" fontId="9" fillId="0" borderId="18" xfId="0" applyNumberFormat="1" applyFont="1" applyBorder="1" applyAlignment="1">
      <alignment horizontal="center" vertical="center"/>
    </xf>
    <xf numFmtId="0" fontId="9" fillId="4" borderId="21" xfId="0" applyFont="1" applyFill="1" applyBorder="1" applyAlignment="1">
      <alignment horizontal="left" vertical="center"/>
    </xf>
    <xf numFmtId="38" fontId="9" fillId="0" borderId="31" xfId="0" applyNumberFormat="1" applyFont="1" applyBorder="1" applyAlignment="1">
      <alignment horizontal="right" vertical="center"/>
    </xf>
    <xf numFmtId="38" fontId="9" fillId="0" borderId="32" xfId="0" applyNumberFormat="1" applyFont="1" applyBorder="1" applyAlignment="1">
      <alignment horizontal="right" vertical="center"/>
    </xf>
    <xf numFmtId="38" fontId="9" fillId="0" borderId="33" xfId="0" applyNumberFormat="1" applyFont="1" applyBorder="1" applyAlignment="1">
      <alignment horizontal="right" vertical="center"/>
    </xf>
    <xf numFmtId="38" fontId="9" fillId="2" borderId="7" xfId="0" applyNumberFormat="1" applyFont="1" applyFill="1" applyBorder="1" applyAlignment="1">
      <alignment vertical="center"/>
    </xf>
    <xf numFmtId="38" fontId="9" fillId="2" borderId="20" xfId="0" applyNumberFormat="1" applyFont="1" applyFill="1" applyBorder="1" applyAlignment="1">
      <alignment vertical="center"/>
    </xf>
    <xf numFmtId="38" fontId="7" fillId="0" borderId="21" xfId="2" applyFont="1" applyFill="1" applyBorder="1" applyAlignment="1">
      <alignment horizontal="center" vertical="center" wrapText="1"/>
    </xf>
    <xf numFmtId="38" fontId="7" fillId="0" borderId="17" xfId="2" applyFont="1" applyFill="1" applyBorder="1" applyAlignment="1">
      <alignment horizontal="center" vertical="center" wrapText="1"/>
    </xf>
    <xf numFmtId="38" fontId="7" fillId="0" borderId="18" xfId="2" applyFont="1" applyFill="1" applyBorder="1" applyAlignment="1">
      <alignment horizontal="center" vertical="center" wrapText="1"/>
    </xf>
  </cellXfs>
  <cellStyles count="6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view="pageBreakPreview" topLeftCell="A2" zoomScaleNormal="100" zoomScaleSheetLayoutView="100" workbookViewId="0">
      <selection activeCell="D13" sqref="D13"/>
    </sheetView>
  </sheetViews>
  <sheetFormatPr defaultColWidth="9" defaultRowHeight="13.5" x14ac:dyDescent="0.15"/>
  <cols>
    <col min="1" max="1" width="3" style="8" customWidth="1"/>
    <col min="2" max="2" width="21.375" style="8" bestFit="1" customWidth="1"/>
    <col min="3" max="3" width="3.625" style="222" customWidth="1"/>
    <col min="4" max="4" width="3.625" style="8" customWidth="1"/>
    <col min="5" max="5" width="18.375" style="8" customWidth="1"/>
    <col min="6" max="6" width="3.625" style="8" customWidth="1"/>
    <col min="7" max="7" width="18.375" style="8" customWidth="1"/>
    <col min="8" max="8" width="3.625" style="8" customWidth="1"/>
    <col min="9" max="9" width="19.25" style="8" customWidth="1"/>
    <col min="10" max="10" width="10.625" style="8" customWidth="1"/>
    <col min="11" max="11" width="10" style="8" customWidth="1"/>
    <col min="12" max="16384" width="9" style="8"/>
  </cols>
  <sheetData>
    <row r="1" spans="1:11" ht="24" x14ac:dyDescent="0.15">
      <c r="A1" s="281" t="s">
        <v>171</v>
      </c>
      <c r="B1" s="281"/>
      <c r="C1" s="281"/>
      <c r="D1" s="281"/>
      <c r="E1" s="281"/>
      <c r="F1" s="281"/>
      <c r="G1" s="281"/>
      <c r="H1" s="281"/>
      <c r="I1" s="281"/>
      <c r="J1" s="281"/>
      <c r="K1" s="153"/>
    </row>
    <row r="2" spans="1:11" ht="31.5" customHeight="1" x14ac:dyDescent="0.15">
      <c r="A2" s="9"/>
      <c r="B2" s="9"/>
      <c r="C2" s="229"/>
      <c r="D2" s="9"/>
      <c r="E2" s="9"/>
      <c r="F2" s="9"/>
      <c r="G2" s="9"/>
      <c r="H2" s="9"/>
      <c r="I2" s="9"/>
      <c r="J2" s="9"/>
      <c r="K2" s="9"/>
    </row>
    <row r="3" spans="1:11" ht="21" customHeight="1" x14ac:dyDescent="0.15">
      <c r="A3" s="282" t="s">
        <v>148</v>
      </c>
      <c r="B3" s="283"/>
      <c r="C3" s="254"/>
      <c r="D3" s="255"/>
      <c r="E3" s="255"/>
      <c r="F3" s="256"/>
      <c r="G3" s="10" t="s">
        <v>40</v>
      </c>
      <c r="H3" s="254"/>
      <c r="I3" s="255"/>
      <c r="J3" s="255"/>
      <c r="K3" s="256"/>
    </row>
    <row r="4" spans="1:11" ht="21" customHeight="1" x14ac:dyDescent="0.15">
      <c r="A4" s="284" t="s">
        <v>41</v>
      </c>
      <c r="B4" s="284"/>
      <c r="C4" s="254"/>
      <c r="D4" s="255"/>
      <c r="E4" s="255"/>
      <c r="F4" s="255"/>
      <c r="G4" s="255"/>
      <c r="H4" s="255"/>
      <c r="I4" s="255"/>
      <c r="J4" s="255"/>
      <c r="K4" s="256"/>
    </row>
    <row r="5" spans="1:11" ht="45.75" customHeight="1" x14ac:dyDescent="0.15">
      <c r="A5" s="9"/>
      <c r="B5" s="9"/>
      <c r="C5" s="229"/>
      <c r="D5" s="9"/>
      <c r="E5" s="9"/>
      <c r="F5" s="9"/>
      <c r="G5" s="9"/>
      <c r="H5" s="9"/>
      <c r="I5" s="9"/>
      <c r="J5" s="9"/>
      <c r="K5" s="9"/>
    </row>
    <row r="6" spans="1:11" x14ac:dyDescent="0.15">
      <c r="A6" s="285" t="s">
        <v>38</v>
      </c>
      <c r="B6" s="286"/>
      <c r="C6" s="287" t="s">
        <v>12</v>
      </c>
      <c r="D6" s="284" t="s">
        <v>144</v>
      </c>
      <c r="E6" s="284"/>
      <c r="F6" s="284"/>
      <c r="G6" s="284"/>
      <c r="H6" s="284"/>
      <c r="I6" s="284"/>
      <c r="J6" s="284"/>
      <c r="K6" s="251" t="s">
        <v>302</v>
      </c>
    </row>
    <row r="7" spans="1:11" ht="19.5" customHeight="1" x14ac:dyDescent="0.15">
      <c r="A7" s="261"/>
      <c r="B7" s="257"/>
      <c r="C7" s="288"/>
      <c r="D7" s="261" t="s">
        <v>13</v>
      </c>
      <c r="E7" s="257"/>
      <c r="F7" s="261" t="s">
        <v>14</v>
      </c>
      <c r="G7" s="257"/>
      <c r="H7" s="261" t="s">
        <v>15</v>
      </c>
      <c r="I7" s="257"/>
      <c r="J7" s="257" t="s">
        <v>42</v>
      </c>
      <c r="K7" s="252"/>
    </row>
    <row r="8" spans="1:11" ht="19.5" customHeight="1" x14ac:dyDescent="0.15">
      <c r="A8" s="259"/>
      <c r="B8" s="260"/>
      <c r="C8" s="289"/>
      <c r="D8" s="259" t="s">
        <v>43</v>
      </c>
      <c r="E8" s="260"/>
      <c r="F8" s="259" t="s">
        <v>44</v>
      </c>
      <c r="G8" s="260"/>
      <c r="H8" s="259" t="s">
        <v>45</v>
      </c>
      <c r="I8" s="260"/>
      <c r="J8" s="258"/>
      <c r="K8" s="253"/>
    </row>
    <row r="9" spans="1:11" ht="36" customHeight="1" x14ac:dyDescent="0.15">
      <c r="A9" s="247" t="s">
        <v>16</v>
      </c>
      <c r="B9" s="12" t="s">
        <v>46</v>
      </c>
      <c r="C9" s="220">
        <v>2</v>
      </c>
      <c r="D9" s="13" t="s">
        <v>334</v>
      </c>
      <c r="E9" s="13" t="s">
        <v>47</v>
      </c>
      <c r="F9" s="216"/>
      <c r="G9" s="13" t="s">
        <v>20</v>
      </c>
      <c r="H9" s="216"/>
      <c r="I9" s="14" t="s">
        <v>48</v>
      </c>
      <c r="J9" s="15">
        <f>IF(D9="○",C9*1,IF(F9="○",C9*3,IF(H9="○",C9*5,)))</f>
        <v>2</v>
      </c>
      <c r="K9" s="156"/>
    </row>
    <row r="10" spans="1:11" ht="36" customHeight="1" x14ac:dyDescent="0.15">
      <c r="A10" s="247" t="s">
        <v>17</v>
      </c>
      <c r="B10" s="12" t="s">
        <v>18</v>
      </c>
      <c r="C10" s="220">
        <v>1</v>
      </c>
      <c r="D10" s="13"/>
      <c r="E10" s="16" t="s">
        <v>21</v>
      </c>
      <c r="F10" s="216"/>
      <c r="G10" s="16" t="s">
        <v>22</v>
      </c>
      <c r="H10" s="16"/>
      <c r="I10" s="17"/>
      <c r="J10" s="15">
        <f t="shared" ref="J10:J19" si="0">IF(D10="○",C10*1,IF(F10="○",C10*3,IF(H10="○",C10*5,)))</f>
        <v>0</v>
      </c>
      <c r="K10" s="156"/>
    </row>
    <row r="11" spans="1:11" ht="36" customHeight="1" x14ac:dyDescent="0.15">
      <c r="A11" s="248" t="s">
        <v>27</v>
      </c>
      <c r="B11" s="44" t="s">
        <v>162</v>
      </c>
      <c r="C11" s="215">
        <v>1</v>
      </c>
      <c r="D11" s="16"/>
      <c r="E11" s="56" t="s">
        <v>163</v>
      </c>
      <c r="F11" s="216"/>
      <c r="G11" s="57" t="s">
        <v>164</v>
      </c>
      <c r="H11" s="216"/>
      <c r="I11" s="41" t="s">
        <v>52</v>
      </c>
      <c r="J11" s="15">
        <f>IF(D11="○",C11*1,IF(F11="○",C11*3,IF(H11="○",C11*5,)))</f>
        <v>0</v>
      </c>
      <c r="K11" s="158"/>
    </row>
    <row r="12" spans="1:11" ht="36" customHeight="1" x14ac:dyDescent="0.15">
      <c r="A12" s="247" t="s">
        <v>28</v>
      </c>
      <c r="B12" s="12" t="s">
        <v>166</v>
      </c>
      <c r="C12" s="220">
        <v>10</v>
      </c>
      <c r="D12" s="11"/>
      <c r="E12" s="58" t="s">
        <v>167</v>
      </c>
      <c r="F12" s="216"/>
      <c r="G12" s="58" t="s">
        <v>168</v>
      </c>
      <c r="H12" s="216"/>
      <c r="I12" s="58" t="s">
        <v>169</v>
      </c>
      <c r="J12" s="15">
        <f>IF(D12="○",C12*1,IF(F12="○",C12*3,IF(H12="○",C12*5,)))</f>
        <v>0</v>
      </c>
      <c r="K12" s="156"/>
    </row>
    <row r="13" spans="1:11" ht="36" customHeight="1" x14ac:dyDescent="0.15">
      <c r="A13" s="247" t="s">
        <v>29</v>
      </c>
      <c r="B13" s="12" t="s">
        <v>165</v>
      </c>
      <c r="C13" s="220">
        <v>3</v>
      </c>
      <c r="D13" s="13" t="s">
        <v>334</v>
      </c>
      <c r="E13" s="16" t="s">
        <v>58</v>
      </c>
      <c r="F13" s="216"/>
      <c r="G13" s="54"/>
      <c r="H13" s="11"/>
      <c r="I13" s="55"/>
      <c r="J13" s="15">
        <f>IF(D13="○",C13*1,IF(F13="○",C13*3,IF(H13="○",C13*5,)))</f>
        <v>3</v>
      </c>
      <c r="K13" s="156"/>
    </row>
    <row r="14" spans="1:11" s="222" customFormat="1" ht="39" customHeight="1" x14ac:dyDescent="0.15">
      <c r="A14" s="248" t="s">
        <v>232</v>
      </c>
      <c r="B14" s="215" t="s">
        <v>70</v>
      </c>
      <c r="C14" s="215">
        <v>1</v>
      </c>
      <c r="D14" s="215"/>
      <c r="E14" s="215" t="s">
        <v>24</v>
      </c>
      <c r="F14" s="238"/>
      <c r="G14" s="57" t="s">
        <v>335</v>
      </c>
      <c r="H14" s="238"/>
      <c r="I14" s="215" t="s">
        <v>170</v>
      </c>
      <c r="J14" s="15">
        <f>IF(D14="○",C14*1,IF(F14="○",C14*3,IF(H14="○",C14*5,)))</f>
        <v>0</v>
      </c>
      <c r="K14" s="214"/>
    </row>
    <row r="15" spans="1:11" s="165" customFormat="1" ht="43.15" customHeight="1" x14ac:dyDescent="0.15">
      <c r="A15" s="245" t="s">
        <v>31</v>
      </c>
      <c r="B15" s="93" t="s">
        <v>336</v>
      </c>
      <c r="C15" s="215">
        <v>1</v>
      </c>
      <c r="D15" s="238"/>
      <c r="E15" s="221" t="s">
        <v>72</v>
      </c>
      <c r="F15" s="238"/>
      <c r="G15" s="221" t="s">
        <v>73</v>
      </c>
      <c r="H15" s="238"/>
      <c r="I15" s="221" t="s">
        <v>74</v>
      </c>
      <c r="J15" s="15">
        <f>IF(D15="○",C15*1,IF(F15="○",C15*3,IF(H15="○",C15*5,)))</f>
        <v>0</v>
      </c>
      <c r="K15" s="225"/>
    </row>
    <row r="16" spans="1:11" ht="36" customHeight="1" x14ac:dyDescent="0.15">
      <c r="A16" s="247" t="s">
        <v>32</v>
      </c>
      <c r="B16" s="227" t="s">
        <v>76</v>
      </c>
      <c r="C16" s="220">
        <v>2</v>
      </c>
      <c r="D16" s="238"/>
      <c r="E16" s="11" t="s">
        <v>77</v>
      </c>
      <c r="F16" s="238"/>
      <c r="G16" s="11" t="s">
        <v>78</v>
      </c>
      <c r="H16" s="238"/>
      <c r="I16" s="11" t="s">
        <v>79</v>
      </c>
      <c r="J16" s="15">
        <f t="shared" si="0"/>
        <v>0</v>
      </c>
      <c r="K16" s="156"/>
    </row>
    <row r="17" spans="1:11" ht="36" customHeight="1" x14ac:dyDescent="0.15">
      <c r="A17" s="247" t="s">
        <v>234</v>
      </c>
      <c r="B17" s="20" t="s">
        <v>80</v>
      </c>
      <c r="C17" s="220">
        <v>1</v>
      </c>
      <c r="D17" s="238"/>
      <c r="E17" s="11" t="s">
        <v>77</v>
      </c>
      <c r="F17" s="238"/>
      <c r="G17" s="11" t="s">
        <v>78</v>
      </c>
      <c r="H17" s="238"/>
      <c r="I17" s="11" t="s">
        <v>79</v>
      </c>
      <c r="J17" s="15">
        <f t="shared" si="0"/>
        <v>0</v>
      </c>
      <c r="K17" s="156"/>
    </row>
    <row r="18" spans="1:11" ht="36" customHeight="1" x14ac:dyDescent="0.15">
      <c r="A18" s="245" t="s">
        <v>34</v>
      </c>
      <c r="B18" s="93" t="s">
        <v>235</v>
      </c>
      <c r="C18" s="218">
        <v>1</v>
      </c>
      <c r="D18" s="238"/>
      <c r="E18" s="16" t="s">
        <v>236</v>
      </c>
      <c r="F18" s="238"/>
      <c r="G18" s="16" t="s">
        <v>237</v>
      </c>
      <c r="H18" s="238"/>
      <c r="I18" s="16" t="s">
        <v>231</v>
      </c>
      <c r="J18" s="15">
        <f t="shared" si="0"/>
        <v>0</v>
      </c>
      <c r="K18" s="156"/>
    </row>
    <row r="19" spans="1:11" s="165" customFormat="1" ht="36.6" customHeight="1" x14ac:dyDescent="0.15">
      <c r="A19" s="245" t="s">
        <v>233</v>
      </c>
      <c r="B19" s="232" t="s">
        <v>337</v>
      </c>
      <c r="C19" s="218">
        <v>1</v>
      </c>
      <c r="D19" s="221"/>
      <c r="E19" s="231"/>
      <c r="F19" s="238"/>
      <c r="G19" s="221" t="s">
        <v>209</v>
      </c>
      <c r="H19" s="238"/>
      <c r="I19" s="221" t="s">
        <v>210</v>
      </c>
      <c r="J19" s="15">
        <f t="shared" si="0"/>
        <v>0</v>
      </c>
      <c r="K19" s="225"/>
    </row>
    <row r="20" spans="1:11" s="165" customFormat="1" ht="34.9" customHeight="1" x14ac:dyDescent="0.15">
      <c r="A20" s="245" t="s">
        <v>36</v>
      </c>
      <c r="B20" s="93" t="s">
        <v>338</v>
      </c>
      <c r="C20" s="215">
        <v>3</v>
      </c>
      <c r="D20" s="228">
        <v>5</v>
      </c>
      <c r="E20" s="226" t="s">
        <v>83</v>
      </c>
      <c r="F20" s="42"/>
      <c r="G20" s="42"/>
      <c r="H20" s="42"/>
      <c r="I20" s="69"/>
      <c r="J20" s="217">
        <f>C20*D20</f>
        <v>15</v>
      </c>
      <c r="K20" s="225"/>
    </row>
    <row r="21" spans="1:11" ht="18" customHeight="1" x14ac:dyDescent="0.15">
      <c r="A21" s="262" t="s">
        <v>37</v>
      </c>
      <c r="B21" s="20" t="s">
        <v>86</v>
      </c>
      <c r="C21" s="264">
        <v>2</v>
      </c>
      <c r="D21" s="268">
        <v>5</v>
      </c>
      <c r="E21" s="269" t="s">
        <v>83</v>
      </c>
      <c r="F21" s="270"/>
      <c r="G21" s="270"/>
      <c r="H21" s="270"/>
      <c r="I21" s="270"/>
      <c r="J21" s="266">
        <f>C21*D21</f>
        <v>10</v>
      </c>
      <c r="K21" s="249"/>
    </row>
    <row r="22" spans="1:11" ht="18" customHeight="1" x14ac:dyDescent="0.15">
      <c r="A22" s="263"/>
      <c r="B22" s="21" t="s">
        <v>87</v>
      </c>
      <c r="C22" s="265"/>
      <c r="D22" s="268"/>
      <c r="E22" s="271"/>
      <c r="F22" s="272"/>
      <c r="G22" s="272"/>
      <c r="H22" s="272"/>
      <c r="I22" s="272"/>
      <c r="J22" s="267"/>
      <c r="K22" s="250"/>
    </row>
    <row r="23" spans="1:11" ht="36" customHeight="1" x14ac:dyDescent="0.15">
      <c r="A23" s="246" t="s">
        <v>242</v>
      </c>
      <c r="B23" s="22" t="s">
        <v>213</v>
      </c>
      <c r="C23" s="219">
        <v>2</v>
      </c>
      <c r="D23" s="45"/>
      <c r="E23" s="275" t="s">
        <v>83</v>
      </c>
      <c r="F23" s="276"/>
      <c r="G23" s="276"/>
      <c r="H23" s="276"/>
      <c r="I23" s="277"/>
      <c r="J23" s="104">
        <f>C23*D23</f>
        <v>0</v>
      </c>
      <c r="K23" s="157"/>
    </row>
    <row r="24" spans="1:11" ht="36" customHeight="1" x14ac:dyDescent="0.15">
      <c r="A24" s="246" t="s">
        <v>243</v>
      </c>
      <c r="B24" s="21" t="s">
        <v>172</v>
      </c>
      <c r="C24" s="219">
        <v>2</v>
      </c>
      <c r="D24" s="45"/>
      <c r="E24" s="275" t="s">
        <v>83</v>
      </c>
      <c r="F24" s="276"/>
      <c r="G24" s="276"/>
      <c r="H24" s="276"/>
      <c r="I24" s="277"/>
      <c r="J24" s="59">
        <f>C24*D24</f>
        <v>0</v>
      </c>
      <c r="K24" s="157"/>
    </row>
    <row r="25" spans="1:11" ht="36" customHeight="1" x14ac:dyDescent="0.15">
      <c r="A25" s="246" t="s">
        <v>88</v>
      </c>
      <c r="B25" s="21" t="s">
        <v>173</v>
      </c>
      <c r="C25" s="219">
        <v>2</v>
      </c>
      <c r="D25" s="45"/>
      <c r="E25" s="275" t="s">
        <v>83</v>
      </c>
      <c r="F25" s="276"/>
      <c r="G25" s="276"/>
      <c r="H25" s="276"/>
      <c r="I25" s="277"/>
      <c r="J25" s="60">
        <f>C25*D25</f>
        <v>0</v>
      </c>
      <c r="K25" s="157"/>
    </row>
    <row r="26" spans="1:11" ht="36" customHeight="1" x14ac:dyDescent="0.15">
      <c r="A26" s="247" t="s">
        <v>244</v>
      </c>
      <c r="B26" s="21" t="s">
        <v>89</v>
      </c>
      <c r="C26" s="220">
        <v>5</v>
      </c>
      <c r="D26" s="45"/>
      <c r="E26" s="275" t="s">
        <v>83</v>
      </c>
      <c r="F26" s="276"/>
      <c r="G26" s="276"/>
      <c r="H26" s="270"/>
      <c r="I26" s="276"/>
      <c r="J26" s="15">
        <f>C26*D26</f>
        <v>0</v>
      </c>
      <c r="K26" s="156"/>
    </row>
    <row r="27" spans="1:11" ht="36" customHeight="1" x14ac:dyDescent="0.15">
      <c r="A27" s="247" t="s">
        <v>245</v>
      </c>
      <c r="B27" s="21" t="s">
        <v>93</v>
      </c>
      <c r="C27" s="220">
        <v>2</v>
      </c>
      <c r="D27" s="11"/>
      <c r="E27" s="11" t="s">
        <v>160</v>
      </c>
      <c r="F27" s="220" t="s">
        <v>334</v>
      </c>
      <c r="G27" s="45" t="s">
        <v>161</v>
      </c>
      <c r="H27" s="220"/>
      <c r="I27" s="47" t="s">
        <v>94</v>
      </c>
      <c r="J27" s="15">
        <f>IF(D27="○",C27*1,IF(F27="○",C27*3,IF(H27="○",C27*5,)))</f>
        <v>6</v>
      </c>
      <c r="K27" s="156"/>
    </row>
    <row r="28" spans="1:11" ht="36" customHeight="1" x14ac:dyDescent="0.15">
      <c r="A28" s="247" t="s">
        <v>246</v>
      </c>
      <c r="B28" s="12" t="s">
        <v>97</v>
      </c>
      <c r="C28" s="220">
        <v>5</v>
      </c>
      <c r="D28" s="11" t="s">
        <v>334</v>
      </c>
      <c r="E28" s="11" t="s">
        <v>98</v>
      </c>
      <c r="F28" s="11"/>
      <c r="G28" s="46"/>
      <c r="H28" s="13"/>
      <c r="I28" s="17"/>
      <c r="J28" s="15">
        <f>IF(D28="○",C28*1,IF(F28="○",C28*3,IF(H28="○",C28*5,)))</f>
        <v>5</v>
      </c>
      <c r="K28" s="156"/>
    </row>
    <row r="29" spans="1:11" ht="18" customHeight="1" x14ac:dyDescent="0.15">
      <c r="A29" s="278" t="s">
        <v>238</v>
      </c>
      <c r="B29" s="279"/>
      <c r="C29" s="279"/>
      <c r="D29" s="279"/>
      <c r="E29" s="279"/>
      <c r="F29" s="279"/>
      <c r="G29" s="279"/>
      <c r="H29" s="279"/>
      <c r="I29" s="280"/>
      <c r="J29" s="23">
        <f>SUM(J9:J28)</f>
        <v>41</v>
      </c>
      <c r="K29" s="154"/>
    </row>
    <row r="30" spans="1:11" ht="18" customHeight="1" x14ac:dyDescent="0.15">
      <c r="A30" s="71" t="s">
        <v>219</v>
      </c>
      <c r="B30" s="72"/>
      <c r="C30" s="273">
        <f>J29</f>
        <v>41</v>
      </c>
      <c r="D30" s="273"/>
      <c r="E30" s="62" t="s">
        <v>147</v>
      </c>
      <c r="F30" s="62"/>
      <c r="G30" s="274"/>
      <c r="H30" s="274"/>
      <c r="I30" s="94" t="s">
        <v>146</v>
      </c>
      <c r="J30" s="95">
        <f>C30*7000*G30</f>
        <v>0</v>
      </c>
      <c r="K30" s="155"/>
    </row>
    <row r="31" spans="1:11" ht="18" customHeight="1" x14ac:dyDescent="0.15">
      <c r="A31" s="24"/>
      <c r="B31" s="50"/>
      <c r="C31" s="26"/>
      <c r="D31" s="26"/>
      <c r="E31" s="26"/>
      <c r="F31" s="26"/>
      <c r="G31" s="25"/>
      <c r="H31" s="25"/>
      <c r="I31" s="27"/>
      <c r="J31" s="51"/>
      <c r="K31" s="51"/>
    </row>
    <row r="32" spans="1:11" ht="18" customHeight="1" x14ac:dyDescent="0.15">
      <c r="A32" s="51"/>
      <c r="B32" s="52"/>
      <c r="C32" s="26"/>
      <c r="D32" s="26"/>
      <c r="E32" s="26"/>
      <c r="F32" s="26"/>
      <c r="G32" s="25"/>
      <c r="H32" s="25"/>
      <c r="I32" s="26"/>
      <c r="J32" s="51"/>
      <c r="K32" s="51"/>
    </row>
    <row r="33" spans="1:11" x14ac:dyDescent="0.15">
      <c r="A33" s="53"/>
      <c r="B33" s="53"/>
      <c r="C33" s="230"/>
      <c r="D33" s="53"/>
      <c r="E33" s="53"/>
      <c r="F33" s="53"/>
      <c r="G33" s="53"/>
      <c r="H33" s="53"/>
      <c r="I33" s="53"/>
      <c r="J33" s="53"/>
      <c r="K33" s="53"/>
    </row>
  </sheetData>
  <sheetProtection selectLockedCells="1"/>
  <protectedRanges>
    <protectedRange sqref="A3:A4 G10:K10 G9 I9:K9 G11:G12 I11:K12 E28:K28 E27 G27 I27:K27 E20:K26 J13:K19 G13:I13 E9:E19 G14:G19 I14:I19" name="治験依頼者入力箇所"/>
  </protectedRanges>
  <mergeCells count="30">
    <mergeCell ref="A1:J1"/>
    <mergeCell ref="A3:B3"/>
    <mergeCell ref="A4:B4"/>
    <mergeCell ref="A6:B8"/>
    <mergeCell ref="C6:C8"/>
    <mergeCell ref="D6:J6"/>
    <mergeCell ref="F8:G8"/>
    <mergeCell ref="H7:I7"/>
    <mergeCell ref="C30:D30"/>
    <mergeCell ref="G30:H30"/>
    <mergeCell ref="E23:I23"/>
    <mergeCell ref="A29:I29"/>
    <mergeCell ref="E26:I26"/>
    <mergeCell ref="E24:I24"/>
    <mergeCell ref="E25:I25"/>
    <mergeCell ref="A21:A22"/>
    <mergeCell ref="C21:C22"/>
    <mergeCell ref="J21:J22"/>
    <mergeCell ref="D21:D22"/>
    <mergeCell ref="E21:I22"/>
    <mergeCell ref="K21:K22"/>
    <mergeCell ref="K6:K8"/>
    <mergeCell ref="C3:F3"/>
    <mergeCell ref="H3:K3"/>
    <mergeCell ref="C4:K4"/>
    <mergeCell ref="J7:J8"/>
    <mergeCell ref="H8:I8"/>
    <mergeCell ref="D7:E7"/>
    <mergeCell ref="D8:E8"/>
    <mergeCell ref="F7:G7"/>
  </mergeCells>
  <phoneticPr fontId="3"/>
  <dataValidations count="1">
    <dataValidation type="list" allowBlank="1" showInputMessage="1" showErrorMessage="1" sqref="H27 F9:F19 H9 H11:H12 F27 D27:D28 H14:H19 D9:D19" xr:uid="{00000000-0002-0000-0000-000000000000}">
      <formula1>"○"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1" orientation="portrait" r:id="rId1"/>
  <headerFooter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opLeftCell="A25" zoomScaleNormal="100" workbookViewId="0">
      <selection activeCell="G25" sqref="G25"/>
    </sheetView>
  </sheetViews>
  <sheetFormatPr defaultRowHeight="13.5" x14ac:dyDescent="0.15"/>
  <cols>
    <col min="2" max="2" width="20.125" customWidth="1"/>
    <col min="3" max="3" width="6.125" customWidth="1"/>
    <col min="4" max="6" width="16.875" customWidth="1"/>
    <col min="7" max="7" width="11.875" customWidth="1"/>
  </cols>
  <sheetData>
    <row r="1" spans="1:8" ht="24" x14ac:dyDescent="0.15">
      <c r="A1" s="291" t="s">
        <v>228</v>
      </c>
      <c r="B1" s="291"/>
      <c r="C1" s="291"/>
      <c r="D1" s="291"/>
      <c r="E1" s="291"/>
      <c r="F1" s="291"/>
      <c r="G1" s="291"/>
    </row>
    <row r="2" spans="1:8" ht="13.5" customHeight="1" x14ac:dyDescent="0.15">
      <c r="A2" s="6"/>
      <c r="B2" s="6"/>
      <c r="C2" s="6"/>
      <c r="D2" s="6"/>
      <c r="E2" s="6"/>
      <c r="F2" s="6"/>
      <c r="G2" s="6"/>
    </row>
    <row r="3" spans="1:8" ht="21" customHeight="1" x14ac:dyDescent="0.15">
      <c r="A3" s="282" t="s">
        <v>148</v>
      </c>
      <c r="B3" s="283"/>
      <c r="C3" s="295"/>
      <c r="D3" s="295"/>
      <c r="E3" s="10" t="s">
        <v>40</v>
      </c>
      <c r="F3" s="301"/>
      <c r="G3" s="301"/>
      <c r="H3" s="301"/>
    </row>
    <row r="4" spans="1:8" ht="21" customHeight="1" x14ac:dyDescent="0.15">
      <c r="A4" s="284" t="s">
        <v>41</v>
      </c>
      <c r="B4" s="284"/>
      <c r="C4" s="301"/>
      <c r="D4" s="301"/>
      <c r="E4" s="301"/>
      <c r="F4" s="301"/>
      <c r="G4" s="301"/>
      <c r="H4" s="301"/>
    </row>
    <row r="5" spans="1:8" ht="13.5" customHeight="1" x14ac:dyDescent="0.15">
      <c r="A5" s="5"/>
      <c r="B5" s="5"/>
      <c r="C5" s="5"/>
      <c r="D5" s="5"/>
      <c r="E5" s="5"/>
      <c r="F5" s="5"/>
      <c r="G5" s="6"/>
    </row>
    <row r="6" spans="1:8" x14ac:dyDescent="0.15">
      <c r="A6" s="292" t="s">
        <v>38</v>
      </c>
      <c r="B6" s="292"/>
      <c r="C6" s="293" t="s">
        <v>154</v>
      </c>
      <c r="D6" s="298" t="s">
        <v>144</v>
      </c>
      <c r="E6" s="299"/>
      <c r="F6" s="300"/>
      <c r="G6" s="296" t="s">
        <v>42</v>
      </c>
      <c r="H6" s="302" t="s">
        <v>302</v>
      </c>
    </row>
    <row r="7" spans="1:8" ht="27" x14ac:dyDescent="0.15">
      <c r="A7" s="292"/>
      <c r="B7" s="292"/>
      <c r="C7" s="293"/>
      <c r="D7" s="1" t="s">
        <v>101</v>
      </c>
      <c r="E7" s="1" t="s">
        <v>102</v>
      </c>
      <c r="F7" s="1" t="s">
        <v>103</v>
      </c>
      <c r="G7" s="297"/>
      <c r="H7" s="302"/>
    </row>
    <row r="8" spans="1:8" ht="41.25" customHeight="1" x14ac:dyDescent="0.15">
      <c r="A8" s="1" t="s">
        <v>16</v>
      </c>
      <c r="B8" s="2" t="s">
        <v>104</v>
      </c>
      <c r="C8" s="1">
        <v>1</v>
      </c>
      <c r="D8" s="1" t="s">
        <v>105</v>
      </c>
      <c r="E8" s="1" t="s">
        <v>106</v>
      </c>
      <c r="F8" s="1" t="s">
        <v>107</v>
      </c>
      <c r="G8" s="159">
        <v>2</v>
      </c>
      <c r="H8" s="162"/>
    </row>
    <row r="9" spans="1:8" ht="41.25" customHeight="1" x14ac:dyDescent="0.15">
      <c r="A9" s="1" t="s">
        <v>17</v>
      </c>
      <c r="B9" s="2" t="s">
        <v>19</v>
      </c>
      <c r="C9" s="1">
        <v>2</v>
      </c>
      <c r="D9" s="1" t="s">
        <v>23</v>
      </c>
      <c r="E9" s="1" t="s">
        <v>25</v>
      </c>
      <c r="F9" s="1" t="s">
        <v>26</v>
      </c>
      <c r="G9" s="159"/>
      <c r="H9" s="162"/>
    </row>
    <row r="10" spans="1:8" ht="41.25" customHeight="1" x14ac:dyDescent="0.15">
      <c r="A10" s="1" t="s">
        <v>27</v>
      </c>
      <c r="B10" s="2" t="s">
        <v>108</v>
      </c>
      <c r="C10" s="1">
        <v>3</v>
      </c>
      <c r="D10" s="1" t="s">
        <v>69</v>
      </c>
      <c r="E10" s="1" t="s">
        <v>11</v>
      </c>
      <c r="F10" s="3" t="s">
        <v>109</v>
      </c>
      <c r="G10" s="159"/>
      <c r="H10" s="162"/>
    </row>
    <row r="11" spans="1:8" ht="41.25" customHeight="1" x14ac:dyDescent="0.15">
      <c r="A11" s="1" t="s">
        <v>28</v>
      </c>
      <c r="B11" s="2" t="s">
        <v>110</v>
      </c>
      <c r="C11" s="1">
        <v>1</v>
      </c>
      <c r="D11" s="1" t="s">
        <v>111</v>
      </c>
      <c r="E11" s="1" t="s">
        <v>112</v>
      </c>
      <c r="F11" s="1" t="s">
        <v>113</v>
      </c>
      <c r="G11" s="159"/>
      <c r="H11" s="162"/>
    </row>
    <row r="12" spans="1:8" ht="41.25" customHeight="1" x14ac:dyDescent="0.15">
      <c r="A12" s="1" t="s">
        <v>29</v>
      </c>
      <c r="B12" s="2" t="s">
        <v>114</v>
      </c>
      <c r="C12" s="1">
        <v>1</v>
      </c>
      <c r="D12" s="1" t="s">
        <v>115</v>
      </c>
      <c r="E12" s="1" t="s">
        <v>116</v>
      </c>
      <c r="F12" s="1" t="s">
        <v>117</v>
      </c>
      <c r="G12" s="159"/>
      <c r="H12" s="162"/>
    </row>
    <row r="13" spans="1:8" ht="41.25" customHeight="1" x14ac:dyDescent="0.15">
      <c r="A13" s="1" t="s">
        <v>30</v>
      </c>
      <c r="B13" s="2" t="s">
        <v>118</v>
      </c>
      <c r="C13" s="1">
        <v>2</v>
      </c>
      <c r="D13" s="4"/>
      <c r="E13" s="1" t="s">
        <v>119</v>
      </c>
      <c r="F13" s="1" t="s">
        <v>120</v>
      </c>
      <c r="G13" s="159"/>
      <c r="H13" s="162"/>
    </row>
    <row r="14" spans="1:8" ht="41.25" customHeight="1" x14ac:dyDescent="0.15">
      <c r="A14" s="1" t="s">
        <v>31</v>
      </c>
      <c r="B14" s="2" t="s">
        <v>121</v>
      </c>
      <c r="C14" s="1">
        <v>2</v>
      </c>
      <c r="D14" s="4"/>
      <c r="E14" s="1" t="s">
        <v>122</v>
      </c>
      <c r="F14" s="1" t="s">
        <v>123</v>
      </c>
      <c r="G14" s="159"/>
      <c r="H14" s="162"/>
    </row>
    <row r="15" spans="1:8" ht="41.25" customHeight="1" x14ac:dyDescent="0.15">
      <c r="A15" s="1" t="s">
        <v>32</v>
      </c>
      <c r="B15" s="2" t="s">
        <v>124</v>
      </c>
      <c r="C15" s="1">
        <v>2</v>
      </c>
      <c r="D15" s="4"/>
      <c r="E15" s="1" t="s">
        <v>125</v>
      </c>
      <c r="F15" s="1" t="s">
        <v>120</v>
      </c>
      <c r="G15" s="159"/>
      <c r="H15" s="162"/>
    </row>
    <row r="16" spans="1:8" ht="41.25" customHeight="1" x14ac:dyDescent="0.15">
      <c r="A16" s="1" t="s">
        <v>33</v>
      </c>
      <c r="B16" s="2" t="s">
        <v>126</v>
      </c>
      <c r="C16" s="1">
        <v>2</v>
      </c>
      <c r="D16" s="1" t="s">
        <v>127</v>
      </c>
      <c r="E16" s="4"/>
      <c r="F16" s="4"/>
      <c r="G16" s="159"/>
      <c r="H16" s="162"/>
    </row>
    <row r="17" spans="1:8" ht="41.25" customHeight="1" x14ac:dyDescent="0.15">
      <c r="A17" s="1" t="s">
        <v>34</v>
      </c>
      <c r="B17" s="2" t="s">
        <v>128</v>
      </c>
      <c r="C17" s="1">
        <v>2</v>
      </c>
      <c r="D17" s="1" t="s">
        <v>127</v>
      </c>
      <c r="E17" s="4"/>
      <c r="F17" s="4"/>
      <c r="G17" s="159"/>
      <c r="H17" s="162"/>
    </row>
    <row r="18" spans="1:8" ht="41.25" customHeight="1" x14ac:dyDescent="0.15">
      <c r="A18" s="1" t="s">
        <v>35</v>
      </c>
      <c r="B18" s="2" t="s">
        <v>129</v>
      </c>
      <c r="C18" s="1">
        <v>3</v>
      </c>
      <c r="D18" s="4"/>
      <c r="E18" s="1" t="s">
        <v>130</v>
      </c>
      <c r="F18" s="1" t="s">
        <v>131</v>
      </c>
      <c r="G18" s="159"/>
      <c r="H18" s="162"/>
    </row>
    <row r="19" spans="1:8" ht="41.25" customHeight="1" x14ac:dyDescent="0.15">
      <c r="A19" s="1" t="s">
        <v>36</v>
      </c>
      <c r="B19" s="2" t="s">
        <v>132</v>
      </c>
      <c r="C19" s="1">
        <v>2</v>
      </c>
      <c r="D19" s="1" t="s">
        <v>133</v>
      </c>
      <c r="E19" s="1" t="s">
        <v>134</v>
      </c>
      <c r="F19" s="1" t="s">
        <v>135</v>
      </c>
      <c r="G19" s="159"/>
      <c r="H19" s="162"/>
    </row>
    <row r="20" spans="1:8" ht="41.25" customHeight="1" x14ac:dyDescent="0.15">
      <c r="A20" s="1" t="s">
        <v>37</v>
      </c>
      <c r="B20" s="2" t="s">
        <v>136</v>
      </c>
      <c r="C20" s="1">
        <v>2</v>
      </c>
      <c r="D20" s="1" t="s">
        <v>133</v>
      </c>
      <c r="E20" s="1" t="s">
        <v>134</v>
      </c>
      <c r="F20" s="1" t="s">
        <v>135</v>
      </c>
      <c r="G20" s="159"/>
      <c r="H20" s="162"/>
    </row>
    <row r="21" spans="1:8" ht="41.25" customHeight="1" x14ac:dyDescent="0.15">
      <c r="A21" s="1" t="s">
        <v>81</v>
      </c>
      <c r="B21" s="2" t="s">
        <v>137</v>
      </c>
      <c r="C21" s="1">
        <v>1</v>
      </c>
      <c r="D21" s="1" t="s">
        <v>138</v>
      </c>
      <c r="E21" s="1" t="s">
        <v>139</v>
      </c>
      <c r="F21" s="1" t="s">
        <v>140</v>
      </c>
      <c r="G21" s="159"/>
      <c r="H21" s="162"/>
    </row>
    <row r="22" spans="1:8" ht="41.25" customHeight="1" thickBot="1" x14ac:dyDescent="0.2">
      <c r="A22" s="98" t="s">
        <v>85</v>
      </c>
      <c r="B22" s="99" t="s">
        <v>141</v>
      </c>
      <c r="C22" s="98">
        <v>1</v>
      </c>
      <c r="D22" s="98">
        <v>1</v>
      </c>
      <c r="E22" s="98">
        <v>2</v>
      </c>
      <c r="F22" s="98" t="s">
        <v>142</v>
      </c>
      <c r="G22" s="160"/>
      <c r="H22" s="162"/>
    </row>
    <row r="23" spans="1:8" ht="41.25" customHeight="1" thickBot="1" x14ac:dyDescent="0.2">
      <c r="A23" s="101" t="s">
        <v>88</v>
      </c>
      <c r="B23" s="102" t="s">
        <v>143</v>
      </c>
      <c r="C23" s="103">
        <v>3</v>
      </c>
      <c r="D23" s="294" t="s">
        <v>339</v>
      </c>
      <c r="E23" s="294"/>
      <c r="F23" s="294"/>
      <c r="G23" s="161">
        <v>6</v>
      </c>
      <c r="H23" s="162"/>
    </row>
    <row r="24" spans="1:8" ht="24" customHeight="1" x14ac:dyDescent="0.15">
      <c r="A24" s="290" t="s">
        <v>226</v>
      </c>
      <c r="B24" s="290"/>
      <c r="C24" s="290"/>
      <c r="D24" s="290"/>
      <c r="E24" s="290"/>
      <c r="F24" s="290"/>
      <c r="G24" s="100">
        <f>SUM(G8:G22)</f>
        <v>2</v>
      </c>
    </row>
    <row r="25" spans="1:8" ht="24" customHeight="1" x14ac:dyDescent="0.15">
      <c r="A25" s="290" t="s">
        <v>227</v>
      </c>
      <c r="B25" s="290"/>
      <c r="C25" s="290"/>
      <c r="D25" s="290"/>
      <c r="E25" s="290"/>
      <c r="F25" s="290"/>
      <c r="G25" s="7">
        <f>G23</f>
        <v>6</v>
      </c>
    </row>
  </sheetData>
  <sheetProtection selectLockedCells="1"/>
  <protectedRanges>
    <protectedRange sqref="A3:A4" name="治験依頼者入力箇所"/>
  </protectedRanges>
  <mergeCells count="14">
    <mergeCell ref="A25:F25"/>
    <mergeCell ref="A1:G1"/>
    <mergeCell ref="A6:B7"/>
    <mergeCell ref="C6:C7"/>
    <mergeCell ref="D23:F23"/>
    <mergeCell ref="A3:B3"/>
    <mergeCell ref="C3:D3"/>
    <mergeCell ref="A4:B4"/>
    <mergeCell ref="A24:F24"/>
    <mergeCell ref="G6:G7"/>
    <mergeCell ref="D6:F6"/>
    <mergeCell ref="F3:H3"/>
    <mergeCell ref="C4:H4"/>
    <mergeCell ref="H6:H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verticalDpi="0" r:id="rId1"/>
  <headerFooter>
    <oddHeader>&amp;R別紙２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W44"/>
  <sheetViews>
    <sheetView topLeftCell="A25" zoomScale="80" zoomScaleNormal="80" zoomScaleSheetLayoutView="115" workbookViewId="0">
      <selection activeCell="BP31" sqref="BP31"/>
    </sheetView>
  </sheetViews>
  <sheetFormatPr defaultColWidth="2.375" defaultRowHeight="21" customHeight="1" x14ac:dyDescent="0.15"/>
  <cols>
    <col min="1" max="4" width="2.125" style="8" customWidth="1"/>
    <col min="5" max="25" width="2.375" style="8" customWidth="1"/>
    <col min="26" max="26" width="2.25" style="8" customWidth="1"/>
    <col min="27" max="27" width="2.75" style="8" customWidth="1"/>
    <col min="28" max="28" width="2.625" style="8" customWidth="1"/>
    <col min="29" max="30" width="2.5" style="8" customWidth="1"/>
    <col min="31" max="32" width="2.375" style="8" customWidth="1"/>
    <col min="33" max="33" width="2.625" style="8" customWidth="1"/>
    <col min="34" max="34" width="2.5" style="8" customWidth="1"/>
    <col min="35" max="35" width="2.625" style="8" customWidth="1"/>
    <col min="36" max="37" width="2.375" style="8" customWidth="1"/>
    <col min="38" max="38" width="2.25" style="8" customWidth="1"/>
    <col min="39" max="43" width="2.375" style="8" customWidth="1"/>
    <col min="44" max="44" width="2.25" style="8" customWidth="1"/>
    <col min="45" max="46" width="2.125" style="8" customWidth="1"/>
    <col min="47" max="48" width="2.25" style="8" customWidth="1"/>
    <col min="49" max="49" width="10.125" style="139" bestFit="1" customWidth="1"/>
    <col min="50" max="16384" width="2.375" style="8"/>
  </cols>
  <sheetData>
    <row r="1" spans="1:49" s="29" customFormat="1" ht="15" customHeight="1" thickBot="1" x14ac:dyDescent="0.2">
      <c r="A1" s="29" t="s">
        <v>150</v>
      </c>
      <c r="E1" s="108"/>
      <c r="F1" s="108"/>
      <c r="H1" s="29" t="s">
        <v>151</v>
      </c>
      <c r="AF1" s="351" t="s">
        <v>0</v>
      </c>
      <c r="AG1" s="352"/>
      <c r="AH1" s="352"/>
      <c r="AI1" s="352"/>
      <c r="AJ1" s="340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2"/>
      <c r="AW1" s="106"/>
    </row>
    <row r="2" spans="1:49" s="29" customFormat="1" ht="15" customHeight="1" x14ac:dyDescent="0.15">
      <c r="A2" s="378" t="s">
        <v>149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AF2" s="353" t="s">
        <v>1</v>
      </c>
      <c r="AG2" s="354"/>
      <c r="AH2" s="354"/>
      <c r="AI2" s="354"/>
      <c r="AJ2" s="109" t="s">
        <v>247</v>
      </c>
      <c r="AK2" s="110" t="s">
        <v>153</v>
      </c>
      <c r="AL2" s="110"/>
      <c r="AM2" s="110"/>
      <c r="AN2" s="110" t="s">
        <v>247</v>
      </c>
      <c r="AO2" s="110" t="s">
        <v>152</v>
      </c>
      <c r="AP2" s="110"/>
      <c r="AQ2" s="110"/>
      <c r="AR2" s="110"/>
      <c r="AS2" s="110"/>
      <c r="AT2" s="110"/>
      <c r="AU2" s="110"/>
      <c r="AV2" s="111"/>
      <c r="AW2" s="106"/>
    </row>
    <row r="3" spans="1:49" s="29" customFormat="1" ht="15" customHeight="1" thickBo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AF3" s="355"/>
      <c r="AG3" s="356"/>
      <c r="AH3" s="356"/>
      <c r="AI3" s="356"/>
      <c r="AJ3" s="112" t="s">
        <v>247</v>
      </c>
      <c r="AK3" s="113" t="s">
        <v>341</v>
      </c>
      <c r="AL3" s="113"/>
      <c r="AM3" s="113"/>
      <c r="AN3" s="113"/>
      <c r="AO3" s="113"/>
      <c r="AP3" s="113"/>
      <c r="AQ3" s="113"/>
      <c r="AR3" s="113"/>
      <c r="AS3" s="113"/>
      <c r="AT3" s="114"/>
      <c r="AU3" s="114"/>
      <c r="AV3" s="115"/>
      <c r="AW3" s="106"/>
    </row>
    <row r="4" spans="1:49" s="29" customFormat="1" ht="21" customHeight="1" x14ac:dyDescent="0.15">
      <c r="AF4" s="116" t="s">
        <v>248</v>
      </c>
      <c r="AG4" s="117"/>
      <c r="AH4" s="364"/>
      <c r="AI4" s="364"/>
      <c r="AJ4" s="364"/>
      <c r="AK4" s="364"/>
      <c r="AL4" s="364" t="s">
        <v>8</v>
      </c>
      <c r="AM4" s="364"/>
      <c r="AN4" s="364"/>
      <c r="AO4" s="364"/>
      <c r="AP4" s="364"/>
      <c r="AQ4" s="364" t="s">
        <v>9</v>
      </c>
      <c r="AR4" s="364"/>
      <c r="AS4" s="364"/>
      <c r="AT4" s="364"/>
      <c r="AU4" s="364"/>
      <c r="AV4" s="118" t="s">
        <v>249</v>
      </c>
      <c r="AW4" s="106"/>
    </row>
    <row r="5" spans="1:49" s="29" customFormat="1" ht="28.35" customHeight="1" x14ac:dyDescent="0.15">
      <c r="B5" s="30"/>
      <c r="C5" s="30"/>
      <c r="D5" s="30"/>
      <c r="E5" s="30"/>
      <c r="F5" s="30"/>
      <c r="G5" s="30"/>
      <c r="H5" s="30"/>
      <c r="K5" s="30"/>
      <c r="AP5" s="31"/>
      <c r="AQ5" s="31"/>
      <c r="AR5" s="30"/>
      <c r="AS5" s="30"/>
      <c r="AT5" s="30"/>
      <c r="AU5" s="30"/>
      <c r="AV5" s="30"/>
      <c r="AW5" s="106"/>
    </row>
    <row r="6" spans="1:49" s="29" customFormat="1" ht="28.35" customHeight="1" x14ac:dyDescent="0.15">
      <c r="L6" s="32" t="s">
        <v>99</v>
      </c>
      <c r="N6" s="30"/>
      <c r="O6" s="30"/>
      <c r="P6" s="30"/>
      <c r="Q6" s="30"/>
      <c r="S6" s="30"/>
      <c r="T6" s="30"/>
      <c r="U6" s="30"/>
      <c r="V6" s="30"/>
      <c r="W6" s="30"/>
      <c r="AD6" s="31" t="s">
        <v>250</v>
      </c>
      <c r="AE6" s="119" t="s">
        <v>293</v>
      </c>
      <c r="AF6" s="120" t="s">
        <v>251</v>
      </c>
      <c r="AG6" s="121"/>
      <c r="AH6" s="121"/>
      <c r="AI6" s="121"/>
      <c r="AJ6" s="122" t="s">
        <v>247</v>
      </c>
      <c r="AK6" s="123" t="s">
        <v>252</v>
      </c>
      <c r="AL6" s="124"/>
      <c r="AM6" s="124"/>
      <c r="AN6" s="121"/>
      <c r="AO6" s="31" t="s">
        <v>253</v>
      </c>
      <c r="AW6" s="106"/>
    </row>
    <row r="7" spans="1:49" s="29" customFormat="1" ht="28.35" customHeight="1" x14ac:dyDescent="0.15">
      <c r="A7" s="33"/>
      <c r="AW7" s="106"/>
    </row>
    <row r="8" spans="1:49" s="29" customFormat="1" ht="21.75" customHeight="1" x14ac:dyDescent="0.15">
      <c r="A8" s="34" t="s">
        <v>254</v>
      </c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W8" s="106"/>
    </row>
    <row r="9" spans="1:49" s="29" customFormat="1" ht="21.75" customHeight="1" x14ac:dyDescent="0.15">
      <c r="A9" s="34" t="s">
        <v>155</v>
      </c>
      <c r="F9" s="35"/>
      <c r="J9" s="125" t="s">
        <v>255</v>
      </c>
      <c r="K9" s="125"/>
      <c r="L9" s="359" t="s">
        <v>292</v>
      </c>
      <c r="M9" s="360"/>
      <c r="N9" s="360"/>
      <c r="O9" s="360"/>
      <c r="P9" s="360"/>
      <c r="Q9" s="360"/>
      <c r="R9" s="360"/>
      <c r="S9" s="361" t="s">
        <v>256</v>
      </c>
      <c r="T9" s="361"/>
      <c r="U9" s="362"/>
      <c r="V9" s="362"/>
      <c r="W9" s="359"/>
      <c r="X9" s="363"/>
      <c r="Y9" s="363"/>
      <c r="Z9" s="363"/>
      <c r="AA9" s="363"/>
      <c r="AB9" s="363"/>
      <c r="AC9" s="360"/>
      <c r="AD9" s="126"/>
      <c r="AE9" s="126"/>
      <c r="AF9" s="126"/>
      <c r="AG9" s="127"/>
      <c r="AH9" s="127"/>
      <c r="AI9" s="127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W9" s="106"/>
    </row>
    <row r="10" spans="1:49" s="29" customFormat="1" ht="21.75" customHeight="1" x14ac:dyDescent="0.15">
      <c r="A10" s="34" t="s">
        <v>257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129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W10" s="106"/>
    </row>
    <row r="11" spans="1:49" s="29" customFormat="1" ht="21" customHeight="1" x14ac:dyDescent="0.15"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W11" s="106"/>
    </row>
    <row r="12" spans="1:49" s="29" customFormat="1" ht="21" customHeight="1" x14ac:dyDescent="0.15">
      <c r="A12" s="34" t="s">
        <v>263</v>
      </c>
      <c r="AW12" s="106"/>
    </row>
    <row r="13" spans="1:49" s="29" customFormat="1" ht="32.25" customHeight="1" x14ac:dyDescent="0.15">
      <c r="A13" s="338" t="s">
        <v>2</v>
      </c>
      <c r="B13" s="337"/>
      <c r="C13" s="337"/>
      <c r="D13" s="339"/>
      <c r="E13" s="338" t="s">
        <v>264</v>
      </c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9"/>
      <c r="W13" s="338" t="s">
        <v>3</v>
      </c>
      <c r="X13" s="337"/>
      <c r="Y13" s="337"/>
      <c r="Z13" s="337"/>
      <c r="AA13" s="337"/>
      <c r="AB13" s="338" t="s">
        <v>265</v>
      </c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9"/>
      <c r="AW13" s="106"/>
    </row>
    <row r="14" spans="1:49" s="29" customFormat="1" ht="32.25" customHeight="1" x14ac:dyDescent="0.15">
      <c r="A14" s="312" t="s">
        <v>5</v>
      </c>
      <c r="B14" s="312"/>
      <c r="C14" s="312" t="s">
        <v>261</v>
      </c>
      <c r="D14" s="312"/>
      <c r="E14" s="315" t="s">
        <v>266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7"/>
      <c r="W14" s="348">
        <v>150000</v>
      </c>
      <c r="X14" s="334"/>
      <c r="Y14" s="334"/>
      <c r="Z14" s="334"/>
      <c r="AA14" s="334"/>
      <c r="AB14" s="346">
        <v>150000</v>
      </c>
      <c r="AC14" s="347"/>
      <c r="AD14" s="347"/>
      <c r="AE14" s="347"/>
      <c r="AF14" s="37" t="s">
        <v>267</v>
      </c>
      <c r="AG14" s="37"/>
      <c r="AH14" s="75" t="s">
        <v>176</v>
      </c>
      <c r="AI14" s="75"/>
      <c r="AJ14" s="105"/>
      <c r="AK14" s="105"/>
      <c r="AL14" s="386" t="s">
        <v>268</v>
      </c>
      <c r="AM14" s="386"/>
      <c r="AN14" s="386"/>
      <c r="AO14" s="386"/>
      <c r="AP14" s="386"/>
      <c r="AQ14" s="386"/>
      <c r="AR14" s="386"/>
      <c r="AS14" s="386"/>
      <c r="AT14" s="386"/>
      <c r="AU14" s="386"/>
      <c r="AV14" s="387"/>
      <c r="AW14" s="136"/>
    </row>
    <row r="15" spans="1:49" s="29" customFormat="1" ht="32.25" customHeight="1" x14ac:dyDescent="0.15">
      <c r="A15" s="312"/>
      <c r="B15" s="312"/>
      <c r="C15" s="312"/>
      <c r="D15" s="312"/>
      <c r="E15" s="315" t="s">
        <v>177</v>
      </c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7"/>
      <c r="W15" s="388">
        <v>90000</v>
      </c>
      <c r="X15" s="389"/>
      <c r="Y15" s="389"/>
      <c r="Z15" s="389"/>
      <c r="AA15" s="390"/>
      <c r="AB15" s="346">
        <v>90000</v>
      </c>
      <c r="AC15" s="347"/>
      <c r="AD15" s="347"/>
      <c r="AE15" s="347"/>
      <c r="AF15" s="385" t="s">
        <v>267</v>
      </c>
      <c r="AG15" s="385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76"/>
      <c r="AW15" s="106"/>
    </row>
    <row r="16" spans="1:49" s="29" customFormat="1" ht="32.25" customHeight="1" x14ac:dyDescent="0.15">
      <c r="A16" s="312"/>
      <c r="B16" s="312"/>
      <c r="C16" s="312"/>
      <c r="D16" s="312"/>
      <c r="E16" s="325" t="s">
        <v>269</v>
      </c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43"/>
      <c r="W16" s="348">
        <f>AB16*AH16*AN16</f>
        <v>0</v>
      </c>
      <c r="X16" s="334"/>
      <c r="Y16" s="334"/>
      <c r="Z16" s="334"/>
      <c r="AA16" s="334"/>
      <c r="AB16" s="349">
        <f>治験機器管理ポイント算出表!G24</f>
        <v>2</v>
      </c>
      <c r="AC16" s="350"/>
      <c r="AD16" s="311" t="s">
        <v>270</v>
      </c>
      <c r="AE16" s="311"/>
      <c r="AF16" s="311"/>
      <c r="AG16" s="311"/>
      <c r="AH16" s="321">
        <v>1000</v>
      </c>
      <c r="AI16" s="321"/>
      <c r="AJ16" s="321"/>
      <c r="AK16" s="77" t="s">
        <v>179</v>
      </c>
      <c r="AL16" s="321" t="s">
        <v>271</v>
      </c>
      <c r="AM16" s="321"/>
      <c r="AN16" s="391"/>
      <c r="AO16" s="391"/>
      <c r="AP16" s="311" t="s">
        <v>39</v>
      </c>
      <c r="AQ16" s="311"/>
      <c r="AR16" s="311"/>
      <c r="AS16" s="96"/>
      <c r="AT16" s="96"/>
      <c r="AU16" s="96"/>
      <c r="AV16" s="97"/>
      <c r="AW16" s="106"/>
    </row>
    <row r="17" spans="1:49" s="29" customFormat="1" ht="32.25" customHeight="1" x14ac:dyDescent="0.15">
      <c r="A17" s="312"/>
      <c r="B17" s="312"/>
      <c r="C17" s="312" t="s">
        <v>262</v>
      </c>
      <c r="D17" s="312"/>
      <c r="E17" s="325" t="s">
        <v>272</v>
      </c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43"/>
      <c r="W17" s="379">
        <v>0</v>
      </c>
      <c r="X17" s="380"/>
      <c r="Y17" s="380"/>
      <c r="Z17" s="380"/>
      <c r="AA17" s="381"/>
      <c r="AB17" s="313" t="s">
        <v>178</v>
      </c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4"/>
      <c r="AW17" s="106"/>
    </row>
    <row r="18" spans="1:49" s="29" customFormat="1" ht="32.25" customHeight="1" x14ac:dyDescent="0.15">
      <c r="A18" s="312"/>
      <c r="B18" s="312"/>
      <c r="C18" s="312"/>
      <c r="D18" s="312"/>
      <c r="E18" s="325" t="s">
        <v>273</v>
      </c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43"/>
      <c r="W18" s="379">
        <v>0</v>
      </c>
      <c r="X18" s="380"/>
      <c r="Y18" s="380"/>
      <c r="Z18" s="380"/>
      <c r="AA18" s="381"/>
      <c r="AB18" s="313" t="s">
        <v>274</v>
      </c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4"/>
      <c r="AW18" s="106"/>
    </row>
    <row r="19" spans="1:49" s="29" customFormat="1" ht="32.25" customHeight="1" x14ac:dyDescent="0.15">
      <c r="A19" s="312"/>
      <c r="B19" s="312"/>
      <c r="C19" s="312"/>
      <c r="D19" s="312"/>
      <c r="E19" s="315" t="s">
        <v>340</v>
      </c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7"/>
      <c r="W19" s="333">
        <f>ROUNDUP((SUM(W14:AA16)*0.1),0)</f>
        <v>24000</v>
      </c>
      <c r="X19" s="334"/>
      <c r="Y19" s="334"/>
      <c r="Z19" s="334"/>
      <c r="AA19" s="334"/>
      <c r="AB19" s="315" t="s">
        <v>276</v>
      </c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7"/>
      <c r="AW19" s="136"/>
    </row>
    <row r="20" spans="1:49" s="29" customFormat="1" ht="32.25" customHeight="1" thickBot="1" x14ac:dyDescent="0.2">
      <c r="A20" s="312"/>
      <c r="B20" s="312"/>
      <c r="C20" s="312"/>
      <c r="D20" s="312"/>
      <c r="E20" s="315" t="s">
        <v>239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7"/>
      <c r="W20" s="365">
        <f>ROUNDUP((W14+W15+W16+W18)*0.3,0)</f>
        <v>72000</v>
      </c>
      <c r="X20" s="366"/>
      <c r="Y20" s="366"/>
      <c r="Z20" s="366"/>
      <c r="AA20" s="366"/>
      <c r="AB20" s="315" t="s">
        <v>277</v>
      </c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7"/>
      <c r="AW20" s="136"/>
    </row>
    <row r="21" spans="1:49" s="29" customFormat="1" ht="32.25" customHeight="1" thickBot="1" x14ac:dyDescent="0.2">
      <c r="A21" s="315" t="s">
        <v>240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82">
        <f>SUM(W14:AA20)</f>
        <v>336000</v>
      </c>
      <c r="X21" s="383"/>
      <c r="Y21" s="383"/>
      <c r="Z21" s="383"/>
      <c r="AA21" s="384"/>
      <c r="AB21" s="316" t="s">
        <v>278</v>
      </c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7"/>
      <c r="AW21" s="106"/>
    </row>
    <row r="22" spans="1:49" s="80" customFormat="1" ht="32.25" customHeight="1" x14ac:dyDescent="0.15">
      <c r="A22" s="325" t="s">
        <v>241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7">
        <f>INT(W21*0.1)</f>
        <v>33600</v>
      </c>
      <c r="X22" s="328"/>
      <c r="Y22" s="328"/>
      <c r="Z22" s="328"/>
      <c r="AA22" s="329"/>
      <c r="AB22" s="325" t="s">
        <v>303</v>
      </c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43"/>
      <c r="AW22" s="240"/>
    </row>
    <row r="23" spans="1:49" s="29" customFormat="1" ht="32.25" customHeight="1" x14ac:dyDescent="0.15">
      <c r="A23" s="344" t="s">
        <v>279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35">
        <f>SUM(W21:AA22)</f>
        <v>369600</v>
      </c>
      <c r="X23" s="336"/>
      <c r="Y23" s="336"/>
      <c r="Z23" s="336"/>
      <c r="AA23" s="336"/>
      <c r="AB23" s="330" t="s">
        <v>280</v>
      </c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2"/>
      <c r="AW23" s="106"/>
    </row>
    <row r="24" spans="1:49" s="29" customFormat="1" ht="21" customHeight="1" x14ac:dyDescent="0.15">
      <c r="AQ24" s="144"/>
      <c r="AR24" s="144"/>
      <c r="AS24" s="144"/>
      <c r="AT24" s="144"/>
      <c r="AU24" s="144"/>
      <c r="AV24" s="144"/>
      <c r="AW24" s="135"/>
    </row>
    <row r="25" spans="1:49" s="29" customFormat="1" ht="21" customHeight="1" x14ac:dyDescent="0.15">
      <c r="A25" s="34" t="s">
        <v>100</v>
      </c>
      <c r="AQ25" s="134"/>
      <c r="AR25" s="134"/>
      <c r="AS25" s="134"/>
      <c r="AT25" s="134"/>
      <c r="AU25" s="134"/>
      <c r="AV25" s="134"/>
      <c r="AW25" s="135"/>
    </row>
    <row r="26" spans="1:49" s="29" customFormat="1" ht="32.25" customHeight="1" x14ac:dyDescent="0.15">
      <c r="A26" s="310" t="s">
        <v>2</v>
      </c>
      <c r="B26" s="310"/>
      <c r="C26" s="310"/>
      <c r="D26" s="310"/>
      <c r="E26" s="310" t="s">
        <v>259</v>
      </c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37" t="s">
        <v>3</v>
      </c>
      <c r="X26" s="337"/>
      <c r="Y26" s="337"/>
      <c r="Z26" s="337"/>
      <c r="AA26" s="337"/>
      <c r="AB26" s="338" t="s">
        <v>4</v>
      </c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9"/>
      <c r="AW26" s="106"/>
    </row>
    <row r="27" spans="1:49" s="29" customFormat="1" ht="32.25" customHeight="1" x14ac:dyDescent="0.15">
      <c r="A27" s="312" t="s">
        <v>5</v>
      </c>
      <c r="B27" s="312"/>
      <c r="C27" s="312" t="s">
        <v>261</v>
      </c>
      <c r="D27" s="312"/>
      <c r="E27" s="315" t="s">
        <v>281</v>
      </c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7"/>
      <c r="W27" s="373">
        <f>'経費算定ポイント算出表（医療機器）'!J30</f>
        <v>0</v>
      </c>
      <c r="X27" s="373"/>
      <c r="Y27" s="373"/>
      <c r="Z27" s="373"/>
      <c r="AA27" s="374"/>
      <c r="AB27" s="320">
        <f>'経費算定ポイント算出表（医療機器）'!J29</f>
        <v>41</v>
      </c>
      <c r="AC27" s="320"/>
      <c r="AD27" s="320" t="s">
        <v>270</v>
      </c>
      <c r="AE27" s="320"/>
      <c r="AF27" s="320"/>
      <c r="AG27" s="320"/>
      <c r="AH27" s="320"/>
      <c r="AI27" s="320">
        <v>7000</v>
      </c>
      <c r="AJ27" s="320"/>
      <c r="AK27" s="320"/>
      <c r="AL27" s="324" t="s">
        <v>271</v>
      </c>
      <c r="AM27" s="324"/>
      <c r="AN27" s="375">
        <v>1</v>
      </c>
      <c r="AO27" s="375"/>
      <c r="AP27" s="375"/>
      <c r="AQ27" s="337" t="s">
        <v>39</v>
      </c>
      <c r="AR27" s="337"/>
      <c r="AS27" s="337"/>
      <c r="AT27" s="68"/>
      <c r="AU27" s="68"/>
      <c r="AV27" s="78"/>
      <c r="AW27" s="106"/>
    </row>
    <row r="28" spans="1:49" s="29" customFormat="1" ht="32.25" customHeight="1" x14ac:dyDescent="0.15">
      <c r="A28" s="312"/>
      <c r="B28" s="312"/>
      <c r="C28" s="312"/>
      <c r="D28" s="312"/>
      <c r="E28" s="315" t="s">
        <v>145</v>
      </c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7"/>
      <c r="W28" s="318">
        <f>'経費算定ポイント算出表（医療機器）'!J30*0.5</f>
        <v>0</v>
      </c>
      <c r="X28" s="318"/>
      <c r="Y28" s="318"/>
      <c r="Z28" s="318"/>
      <c r="AA28" s="319"/>
      <c r="AB28" s="320">
        <f>'経費算定ポイント算出表（医療機器）'!J29</f>
        <v>41</v>
      </c>
      <c r="AC28" s="320"/>
      <c r="AD28" s="320" t="s">
        <v>270</v>
      </c>
      <c r="AE28" s="320"/>
      <c r="AF28" s="320"/>
      <c r="AG28" s="320"/>
      <c r="AH28" s="320"/>
      <c r="AI28" s="321">
        <v>7000</v>
      </c>
      <c r="AJ28" s="321"/>
      <c r="AK28" s="321"/>
      <c r="AL28" s="321" t="s">
        <v>271</v>
      </c>
      <c r="AM28" s="321"/>
      <c r="AN28" s="321">
        <f>AN27</f>
        <v>1</v>
      </c>
      <c r="AO28" s="321"/>
      <c r="AP28" s="321"/>
      <c r="AQ28" s="321" t="s">
        <v>39</v>
      </c>
      <c r="AR28" s="321"/>
      <c r="AS28" s="321"/>
      <c r="AT28" s="66" t="s">
        <v>271</v>
      </c>
      <c r="AU28" s="322">
        <v>0.5</v>
      </c>
      <c r="AV28" s="323"/>
      <c r="AW28" s="136"/>
    </row>
    <row r="29" spans="1:49" s="29" customFormat="1" ht="32.25" customHeight="1" x14ac:dyDescent="0.15">
      <c r="A29" s="312"/>
      <c r="B29" s="312"/>
      <c r="C29" s="312" t="s">
        <v>262</v>
      </c>
      <c r="D29" s="312"/>
      <c r="E29" s="325" t="s">
        <v>342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43"/>
      <c r="W29" s="377">
        <f>ROUNDUP((W27+W28)*0.1,0)</f>
        <v>0</v>
      </c>
      <c r="X29" s="377"/>
      <c r="Y29" s="377"/>
      <c r="Z29" s="377"/>
      <c r="AA29" s="377"/>
      <c r="AB29" s="315" t="s">
        <v>344</v>
      </c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7"/>
      <c r="AW29" s="136"/>
    </row>
    <row r="30" spans="1:49" s="29" customFormat="1" ht="32.25" customHeight="1" thickBot="1" x14ac:dyDescent="0.2">
      <c r="A30" s="312"/>
      <c r="B30" s="312"/>
      <c r="C30" s="312"/>
      <c r="D30" s="312"/>
      <c r="E30" s="325" t="s">
        <v>343</v>
      </c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43"/>
      <c r="W30" s="370">
        <f>ROUNDUP((W27+W28)*0.3,0)</f>
        <v>0</v>
      </c>
      <c r="X30" s="370"/>
      <c r="Y30" s="370"/>
      <c r="Z30" s="370"/>
      <c r="AA30" s="370"/>
      <c r="AB30" s="315" t="s">
        <v>345</v>
      </c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7"/>
      <c r="AW30" s="136"/>
    </row>
    <row r="31" spans="1:49" s="29" customFormat="1" ht="32.25" customHeight="1" thickBot="1" x14ac:dyDescent="0.2">
      <c r="A31" s="376" t="s">
        <v>182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15"/>
      <c r="W31" s="367">
        <f>SUM(W27:AA30)</f>
        <v>0</v>
      </c>
      <c r="X31" s="368"/>
      <c r="Y31" s="368"/>
      <c r="Z31" s="368"/>
      <c r="AA31" s="369"/>
      <c r="AB31" s="326" t="s">
        <v>346</v>
      </c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43"/>
      <c r="AW31" s="106"/>
    </row>
    <row r="32" spans="1:49" s="29" customFormat="1" ht="20.25" customHeight="1" x14ac:dyDescent="0.1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07"/>
      <c r="X32" s="107"/>
      <c r="Y32" s="107"/>
      <c r="Z32" s="107"/>
      <c r="AA32" s="107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06"/>
    </row>
    <row r="33" spans="1:49" s="29" customFormat="1" ht="17.25" customHeight="1" x14ac:dyDescent="0.15">
      <c r="A33" s="29" t="s">
        <v>183</v>
      </c>
      <c r="W33" s="35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106"/>
    </row>
    <row r="34" spans="1:49" s="29" customFormat="1" ht="23.25" customHeight="1" x14ac:dyDescent="0.15">
      <c r="A34" s="303"/>
      <c r="B34" s="303"/>
      <c r="C34" s="303"/>
      <c r="D34" s="371" t="s">
        <v>282</v>
      </c>
      <c r="E34" s="371"/>
      <c r="F34" s="371"/>
      <c r="G34" s="371"/>
      <c r="H34" s="371"/>
      <c r="I34" s="371"/>
      <c r="J34" s="371" t="s">
        <v>283</v>
      </c>
      <c r="K34" s="371"/>
      <c r="L34" s="371"/>
      <c r="M34" s="371"/>
      <c r="N34" s="371"/>
      <c r="O34" s="371"/>
      <c r="P34" s="371" t="s">
        <v>284</v>
      </c>
      <c r="Q34" s="371"/>
      <c r="R34" s="371"/>
      <c r="S34" s="371"/>
      <c r="T34" s="371"/>
      <c r="U34" s="371"/>
      <c r="V34" s="371" t="s">
        <v>285</v>
      </c>
      <c r="W34" s="371"/>
      <c r="X34" s="371"/>
      <c r="Y34" s="371"/>
      <c r="Z34" s="371"/>
      <c r="AA34" s="371"/>
      <c r="AB34" s="513" t="s">
        <v>360</v>
      </c>
      <c r="AC34" s="514"/>
      <c r="AD34" s="514"/>
      <c r="AE34" s="514"/>
      <c r="AF34" s="514"/>
      <c r="AG34" s="514"/>
      <c r="AH34" s="514"/>
      <c r="AI34" s="514"/>
      <c r="AJ34" s="514"/>
      <c r="AK34" s="515"/>
      <c r="AN34" s="309" t="s">
        <v>286</v>
      </c>
      <c r="AO34" s="309"/>
      <c r="AP34" s="309"/>
      <c r="AQ34" s="309"/>
      <c r="AR34" s="309"/>
      <c r="AS34" s="309"/>
      <c r="AT34" s="309"/>
      <c r="AU34" s="309"/>
      <c r="AV34" s="309"/>
      <c r="AW34" s="106"/>
    </row>
    <row r="35" spans="1:49" s="29" customFormat="1" ht="17.25" customHeight="1" x14ac:dyDescent="0.15">
      <c r="A35" s="303" t="s">
        <v>287</v>
      </c>
      <c r="B35" s="303"/>
      <c r="C35" s="303"/>
      <c r="D35" s="303">
        <f>W31*0.05</f>
        <v>0</v>
      </c>
      <c r="E35" s="303"/>
      <c r="F35" s="303"/>
      <c r="G35" s="303"/>
      <c r="H35" s="303"/>
      <c r="I35" s="303"/>
      <c r="J35" s="303">
        <f>W31*0.45</f>
        <v>0</v>
      </c>
      <c r="K35" s="303"/>
      <c r="L35" s="303"/>
      <c r="M35" s="303"/>
      <c r="N35" s="303"/>
      <c r="O35" s="303"/>
      <c r="P35" s="303">
        <f>W31*0.25</f>
        <v>0</v>
      </c>
      <c r="Q35" s="303"/>
      <c r="R35" s="303"/>
      <c r="S35" s="303"/>
      <c r="T35" s="303"/>
      <c r="U35" s="303"/>
      <c r="V35" s="303">
        <f>W31*0.25</f>
        <v>0</v>
      </c>
      <c r="W35" s="303"/>
      <c r="X35" s="303"/>
      <c r="Y35" s="303"/>
      <c r="Z35" s="303"/>
      <c r="AA35" s="303"/>
      <c r="AB35" s="306"/>
      <c r="AC35" s="307"/>
      <c r="AD35" s="307"/>
      <c r="AE35" s="307"/>
      <c r="AF35" s="307"/>
      <c r="AG35" s="307"/>
      <c r="AH35" s="307"/>
      <c r="AI35" s="307"/>
      <c r="AJ35" s="307"/>
      <c r="AK35" s="308"/>
      <c r="AN35" s="310" t="s">
        <v>288</v>
      </c>
      <c r="AO35" s="310"/>
      <c r="AP35" s="310"/>
      <c r="AQ35" s="303">
        <f>SUM(D37:AG37)</f>
        <v>0</v>
      </c>
      <c r="AR35" s="303"/>
      <c r="AS35" s="303"/>
      <c r="AT35" s="303"/>
      <c r="AU35" s="303"/>
      <c r="AV35" s="303"/>
      <c r="AW35" s="106"/>
    </row>
    <row r="36" spans="1:49" s="29" customFormat="1" ht="17.25" customHeight="1" x14ac:dyDescent="0.15">
      <c r="A36" s="303" t="s">
        <v>289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6"/>
      <c r="AC36" s="307"/>
      <c r="AD36" s="307"/>
      <c r="AE36" s="307"/>
      <c r="AF36" s="307"/>
      <c r="AG36" s="307"/>
      <c r="AH36" s="307"/>
      <c r="AI36" s="307"/>
      <c r="AJ36" s="307"/>
      <c r="AK36" s="308"/>
      <c r="AN36" s="304" t="s">
        <v>290</v>
      </c>
      <c r="AO36" s="304"/>
      <c r="AP36" s="304"/>
      <c r="AQ36" s="303">
        <f>INT(AQ35*0.08)</f>
        <v>0</v>
      </c>
      <c r="AR36" s="303"/>
      <c r="AS36" s="303"/>
      <c r="AT36" s="303"/>
      <c r="AU36" s="303"/>
      <c r="AV36" s="303"/>
      <c r="AW36" s="106"/>
    </row>
    <row r="37" spans="1:49" s="29" customFormat="1" ht="17.25" customHeight="1" x14ac:dyDescent="0.15">
      <c r="A37" s="303" t="s">
        <v>238</v>
      </c>
      <c r="B37" s="303"/>
      <c r="C37" s="303"/>
      <c r="D37" s="303">
        <f>D35*D36</f>
        <v>0</v>
      </c>
      <c r="E37" s="303"/>
      <c r="F37" s="303"/>
      <c r="G37" s="303"/>
      <c r="H37" s="303"/>
      <c r="I37" s="303"/>
      <c r="J37" s="303">
        <f>J35*J36</f>
        <v>0</v>
      </c>
      <c r="K37" s="303"/>
      <c r="L37" s="303"/>
      <c r="M37" s="303"/>
      <c r="N37" s="303"/>
      <c r="O37" s="303"/>
      <c r="P37" s="303">
        <f>P35*P36</f>
        <v>0</v>
      </c>
      <c r="Q37" s="303"/>
      <c r="R37" s="303"/>
      <c r="S37" s="303"/>
      <c r="T37" s="303"/>
      <c r="U37" s="303"/>
      <c r="V37" s="303">
        <f>V35*V36</f>
        <v>0</v>
      </c>
      <c r="W37" s="303"/>
      <c r="X37" s="303"/>
      <c r="Y37" s="303"/>
      <c r="Z37" s="303"/>
      <c r="AA37" s="303"/>
      <c r="AB37" s="306"/>
      <c r="AC37" s="307"/>
      <c r="AD37" s="307"/>
      <c r="AE37" s="307"/>
      <c r="AF37" s="307"/>
      <c r="AG37" s="307"/>
      <c r="AH37" s="307"/>
      <c r="AI37" s="307"/>
      <c r="AJ37" s="307"/>
      <c r="AK37" s="308"/>
      <c r="AN37" s="304" t="s">
        <v>238</v>
      </c>
      <c r="AO37" s="304"/>
      <c r="AP37" s="304"/>
      <c r="AQ37" s="303">
        <f>SUM(AR35:AV36)</f>
        <v>0</v>
      </c>
      <c r="AR37" s="303"/>
      <c r="AS37" s="303"/>
      <c r="AT37" s="303"/>
      <c r="AU37" s="303"/>
      <c r="AV37" s="303"/>
      <c r="AW37" s="106"/>
    </row>
    <row r="38" spans="1:49" ht="21" customHeight="1" x14ac:dyDescent="0.15">
      <c r="A38" s="82" t="s">
        <v>291</v>
      </c>
      <c r="N38" s="8" t="s">
        <v>184</v>
      </c>
      <c r="Z38" s="83" t="s">
        <v>185</v>
      </c>
      <c r="AA38" s="83"/>
      <c r="AB38" s="83"/>
      <c r="AC38" s="83"/>
      <c r="AD38" s="83"/>
      <c r="AE38" s="372"/>
      <c r="AF38" s="372"/>
      <c r="AG38" s="372"/>
      <c r="AH38" s="372"/>
      <c r="AI38" s="372"/>
      <c r="AJ38" s="372"/>
      <c r="AK38" s="372"/>
      <c r="AL38" s="83" t="s">
        <v>179</v>
      </c>
      <c r="AM38" s="305"/>
      <c r="AN38" s="305"/>
      <c r="AO38" s="305"/>
    </row>
    <row r="40" spans="1:49" ht="21" customHeight="1" x14ac:dyDescent="0.15">
      <c r="AP40" s="140"/>
      <c r="AQ40" s="140"/>
      <c r="AR40" s="140"/>
      <c r="AS40" s="140"/>
      <c r="AT40" s="140"/>
      <c r="AU40" s="140"/>
      <c r="AV40" s="140"/>
      <c r="AW40" s="141"/>
    </row>
    <row r="41" spans="1:49" ht="21" customHeight="1" x14ac:dyDescent="0.15">
      <c r="AP41" s="140"/>
      <c r="AQ41" s="140"/>
      <c r="AR41" s="140"/>
      <c r="AS41" s="140"/>
      <c r="AT41" s="140"/>
      <c r="AU41" s="140"/>
      <c r="AV41" s="140"/>
      <c r="AW41" s="141"/>
    </row>
    <row r="42" spans="1:49" ht="21" customHeight="1" x14ac:dyDescent="0.15">
      <c r="AP42" s="142"/>
      <c r="AQ42" s="143"/>
      <c r="AR42" s="143"/>
      <c r="AS42" s="143"/>
      <c r="AT42" s="143"/>
      <c r="AU42" s="143"/>
      <c r="AV42" s="143"/>
      <c r="AW42" s="141"/>
    </row>
    <row r="43" spans="1:49" ht="21" customHeight="1" x14ac:dyDescent="0.15">
      <c r="AP43" s="142"/>
      <c r="AQ43" s="143"/>
      <c r="AR43" s="143"/>
      <c r="AS43" s="143"/>
      <c r="AT43" s="143"/>
      <c r="AU43" s="143"/>
      <c r="AV43" s="143"/>
      <c r="AW43" s="141"/>
    </row>
    <row r="44" spans="1:49" ht="21" customHeight="1" x14ac:dyDescent="0.15">
      <c r="AP44" s="142"/>
      <c r="AQ44" s="143"/>
      <c r="AR44" s="143"/>
      <c r="AS44" s="143"/>
      <c r="AT44" s="143"/>
      <c r="AU44" s="143"/>
      <c r="AV44" s="143"/>
    </row>
  </sheetData>
  <sheetProtection selectLockedCells="1"/>
  <mergeCells count="123">
    <mergeCell ref="A2:N3"/>
    <mergeCell ref="AN4:AP4"/>
    <mergeCell ref="E17:V17"/>
    <mergeCell ref="W18:AA18"/>
    <mergeCell ref="W21:AA21"/>
    <mergeCell ref="A21:V21"/>
    <mergeCell ref="W17:AA17"/>
    <mergeCell ref="E18:V18"/>
    <mergeCell ref="AF15:AG15"/>
    <mergeCell ref="AB17:AV17"/>
    <mergeCell ref="AB19:AV19"/>
    <mergeCell ref="A14:B20"/>
    <mergeCell ref="C14:D16"/>
    <mergeCell ref="AD16:AG16"/>
    <mergeCell ref="AQ4:AR4"/>
    <mergeCell ref="AH4:AK4"/>
    <mergeCell ref="AL4:AM4"/>
    <mergeCell ref="AL14:AV14"/>
    <mergeCell ref="E15:V15"/>
    <mergeCell ref="W15:AA15"/>
    <mergeCell ref="A13:D13"/>
    <mergeCell ref="AH16:AJ16"/>
    <mergeCell ref="AL16:AM16"/>
    <mergeCell ref="AN16:AO16"/>
    <mergeCell ref="A27:B30"/>
    <mergeCell ref="C27:D28"/>
    <mergeCell ref="W31:AA31"/>
    <mergeCell ref="AB31:AV31"/>
    <mergeCell ref="E30:V30"/>
    <mergeCell ref="W30:AA30"/>
    <mergeCell ref="A34:C34"/>
    <mergeCell ref="D34:I34"/>
    <mergeCell ref="AE38:AK38"/>
    <mergeCell ref="E27:V27"/>
    <mergeCell ref="W27:AA27"/>
    <mergeCell ref="AB27:AC27"/>
    <mergeCell ref="AD27:AH27"/>
    <mergeCell ref="AN27:AP27"/>
    <mergeCell ref="AQ27:AS27"/>
    <mergeCell ref="C29:D30"/>
    <mergeCell ref="AB29:AV29"/>
    <mergeCell ref="AB30:AV30"/>
    <mergeCell ref="A31:V31"/>
    <mergeCell ref="E29:V29"/>
    <mergeCell ref="W29:AA29"/>
    <mergeCell ref="J34:O34"/>
    <mergeCell ref="P34:U34"/>
    <mergeCell ref="V34:AA34"/>
    <mergeCell ref="AJ1:AV1"/>
    <mergeCell ref="AB22:AV22"/>
    <mergeCell ref="A23:V23"/>
    <mergeCell ref="AB13:AV13"/>
    <mergeCell ref="AB20:AV20"/>
    <mergeCell ref="AB14:AE14"/>
    <mergeCell ref="E16:V16"/>
    <mergeCell ref="E13:V13"/>
    <mergeCell ref="E14:V14"/>
    <mergeCell ref="E19:V19"/>
    <mergeCell ref="W14:AA14"/>
    <mergeCell ref="W16:AA16"/>
    <mergeCell ref="W13:AA13"/>
    <mergeCell ref="AB15:AE15"/>
    <mergeCell ref="AB16:AC16"/>
    <mergeCell ref="AF1:AI1"/>
    <mergeCell ref="AF2:AI3"/>
    <mergeCell ref="J8:AU8"/>
    <mergeCell ref="L9:R9"/>
    <mergeCell ref="S9:V9"/>
    <mergeCell ref="W9:AC9"/>
    <mergeCell ref="AS4:AU4"/>
    <mergeCell ref="AB21:AV21"/>
    <mergeCell ref="W20:AA20"/>
    <mergeCell ref="AP16:AR16"/>
    <mergeCell ref="C17:D20"/>
    <mergeCell ref="AB18:AV18"/>
    <mergeCell ref="E20:V20"/>
    <mergeCell ref="E28:V28"/>
    <mergeCell ref="W28:AA28"/>
    <mergeCell ref="AB28:AC28"/>
    <mergeCell ref="AD28:AH28"/>
    <mergeCell ref="AI28:AK28"/>
    <mergeCell ref="AL28:AM28"/>
    <mergeCell ref="AN28:AP28"/>
    <mergeCell ref="AQ28:AS28"/>
    <mergeCell ref="AU28:AV28"/>
    <mergeCell ref="AI27:AK27"/>
    <mergeCell ref="AL27:AM27"/>
    <mergeCell ref="A22:V22"/>
    <mergeCell ref="W22:AA22"/>
    <mergeCell ref="AB23:AV23"/>
    <mergeCell ref="W19:AA19"/>
    <mergeCell ref="W23:AA23"/>
    <mergeCell ref="A26:D26"/>
    <mergeCell ref="E26:V26"/>
    <mergeCell ref="W26:AA26"/>
    <mergeCell ref="AB26:AV26"/>
    <mergeCell ref="AN34:AV34"/>
    <mergeCell ref="A35:C35"/>
    <mergeCell ref="D35:I35"/>
    <mergeCell ref="J35:O35"/>
    <mergeCell ref="P35:U35"/>
    <mergeCell ref="V35:AA35"/>
    <mergeCell ref="AN35:AP35"/>
    <mergeCell ref="AQ35:AV35"/>
    <mergeCell ref="AB34:AK34"/>
    <mergeCell ref="AB35:AK35"/>
    <mergeCell ref="A36:C36"/>
    <mergeCell ref="D36:I36"/>
    <mergeCell ref="J36:O36"/>
    <mergeCell ref="P36:U36"/>
    <mergeCell ref="V36:AA36"/>
    <mergeCell ref="AN36:AP36"/>
    <mergeCell ref="AM38:AO38"/>
    <mergeCell ref="AQ36:AV36"/>
    <mergeCell ref="A37:C37"/>
    <mergeCell ref="D37:I37"/>
    <mergeCell ref="J37:O37"/>
    <mergeCell ref="P37:U37"/>
    <mergeCell ref="V37:AA37"/>
    <mergeCell ref="AN37:AP37"/>
    <mergeCell ref="AQ37:AV37"/>
    <mergeCell ref="AB36:AK36"/>
    <mergeCell ref="AB37:AK37"/>
  </mergeCells>
  <phoneticPr fontId="3"/>
  <dataValidations count="1">
    <dataValidation allowBlank="1" showErrorMessage="1" sqref="W27:AA32" xr:uid="{00000000-0002-0000-0200-000000000000}"/>
  </dataValidations>
  <printOptions horizontalCentered="1" verticalCentered="1"/>
  <pageMargins left="0.31496062992125984" right="0.31496062992125984" top="0.55118110236220474" bottom="0.55118110236220474" header="0.27559055118110237" footer="0.31496062992125984"/>
  <pageSetup paperSize="9" scale="7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AW24"/>
  <sheetViews>
    <sheetView topLeftCell="A25" zoomScaleNormal="100" zoomScaleSheetLayoutView="115" workbookViewId="0">
      <selection activeCell="AV6" sqref="AV6"/>
    </sheetView>
  </sheetViews>
  <sheetFormatPr defaultColWidth="2.375" defaultRowHeight="21" customHeight="1" x14ac:dyDescent="0.15"/>
  <cols>
    <col min="1" max="4" width="2.125" style="8" customWidth="1"/>
    <col min="5" max="25" width="2.375" style="8" customWidth="1"/>
    <col min="26" max="26" width="2.25" style="8" customWidth="1"/>
    <col min="27" max="27" width="2.75" style="8" customWidth="1"/>
    <col min="28" max="28" width="2.625" style="8" customWidth="1"/>
    <col min="29" max="30" width="2.5" style="8" customWidth="1"/>
    <col min="31" max="32" width="2.375" style="8" customWidth="1"/>
    <col min="33" max="33" width="2.625" style="8" customWidth="1"/>
    <col min="34" max="34" width="2.5" style="8" customWidth="1"/>
    <col min="35" max="35" width="2.625" style="8" customWidth="1"/>
    <col min="36" max="37" width="2.375" style="8" customWidth="1"/>
    <col min="38" max="38" width="2.25" style="8" customWidth="1"/>
    <col min="39" max="43" width="2.375" style="8" customWidth="1"/>
    <col min="44" max="44" width="2.25" style="8" customWidth="1"/>
    <col min="45" max="46" width="2.125" style="8" customWidth="1"/>
    <col min="47" max="48" width="2.25" style="8" customWidth="1"/>
    <col min="49" max="49" width="10.125" style="152" bestFit="1" customWidth="1"/>
    <col min="50" max="16384" width="2.375" style="8"/>
  </cols>
  <sheetData>
    <row r="1" spans="1:49" s="29" customFormat="1" ht="15" customHeight="1" thickBot="1" x14ac:dyDescent="0.2">
      <c r="A1" s="29" t="s">
        <v>150</v>
      </c>
      <c r="E1" s="108"/>
      <c r="F1" s="108"/>
      <c r="H1" s="29" t="s">
        <v>151</v>
      </c>
      <c r="AF1" s="351" t="s">
        <v>0</v>
      </c>
      <c r="AG1" s="352"/>
      <c r="AH1" s="352"/>
      <c r="AI1" s="352"/>
      <c r="AJ1" s="340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2"/>
      <c r="AW1" s="146"/>
    </row>
    <row r="2" spans="1:49" s="29" customFormat="1" ht="15" customHeight="1" x14ac:dyDescent="0.15">
      <c r="A2" s="392" t="s">
        <v>294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AF2" s="353" t="s">
        <v>1</v>
      </c>
      <c r="AG2" s="354"/>
      <c r="AH2" s="354"/>
      <c r="AI2" s="354"/>
      <c r="AJ2" s="109" t="s">
        <v>247</v>
      </c>
      <c r="AK2" s="110" t="s">
        <v>153</v>
      </c>
      <c r="AL2" s="110"/>
      <c r="AM2" s="110"/>
      <c r="AN2" s="110" t="s">
        <v>247</v>
      </c>
      <c r="AO2" s="110" t="s">
        <v>152</v>
      </c>
      <c r="AP2" s="110"/>
      <c r="AQ2" s="110"/>
      <c r="AR2" s="110"/>
      <c r="AS2" s="110"/>
      <c r="AT2" s="110"/>
      <c r="AU2" s="110"/>
      <c r="AV2" s="111"/>
      <c r="AW2" s="146"/>
    </row>
    <row r="3" spans="1:49" s="29" customFormat="1" ht="15" customHeight="1" thickBo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AF3" s="355"/>
      <c r="AG3" s="356"/>
      <c r="AH3" s="356"/>
      <c r="AI3" s="356"/>
      <c r="AJ3" s="112" t="s">
        <v>247</v>
      </c>
      <c r="AK3" s="113" t="s">
        <v>347</v>
      </c>
      <c r="AL3" s="113"/>
      <c r="AM3" s="113"/>
      <c r="AN3" s="113"/>
      <c r="AO3" s="113"/>
      <c r="AP3" s="113"/>
      <c r="AQ3" s="113"/>
      <c r="AR3" s="113"/>
      <c r="AS3" s="113"/>
      <c r="AT3" s="114"/>
      <c r="AU3" s="114"/>
      <c r="AV3" s="115"/>
      <c r="AW3" s="146"/>
    </row>
    <row r="4" spans="1:49" s="29" customFormat="1" ht="21" customHeight="1" x14ac:dyDescent="0.15">
      <c r="AF4" s="116" t="s">
        <v>248</v>
      </c>
      <c r="AG4" s="117"/>
      <c r="AH4" s="364"/>
      <c r="AI4" s="364"/>
      <c r="AJ4" s="364"/>
      <c r="AK4" s="364"/>
      <c r="AL4" s="364" t="s">
        <v>8</v>
      </c>
      <c r="AM4" s="364"/>
      <c r="AN4" s="364"/>
      <c r="AO4" s="364"/>
      <c r="AP4" s="364"/>
      <c r="AQ4" s="364" t="s">
        <v>9</v>
      </c>
      <c r="AR4" s="364"/>
      <c r="AS4" s="364"/>
      <c r="AT4" s="364"/>
      <c r="AU4" s="364"/>
      <c r="AV4" s="147" t="s">
        <v>249</v>
      </c>
      <c r="AW4" s="146"/>
    </row>
    <row r="5" spans="1:49" s="29" customFormat="1" ht="28.35" customHeight="1" x14ac:dyDescent="0.15">
      <c r="B5" s="30"/>
      <c r="C5" s="30"/>
      <c r="D5" s="30"/>
      <c r="E5" s="30"/>
      <c r="F5" s="30"/>
      <c r="G5" s="30"/>
      <c r="H5" s="30"/>
      <c r="K5" s="30"/>
      <c r="AP5" s="31"/>
      <c r="AQ5" s="31"/>
      <c r="AR5" s="30"/>
      <c r="AS5" s="30"/>
      <c r="AT5" s="30"/>
      <c r="AU5" s="30"/>
      <c r="AV5" s="30"/>
      <c r="AW5" s="146"/>
    </row>
    <row r="6" spans="1:49" s="29" customFormat="1" ht="28.35" customHeight="1" x14ac:dyDescent="0.15">
      <c r="L6" s="32" t="s">
        <v>99</v>
      </c>
      <c r="N6" s="30"/>
      <c r="O6" s="30"/>
      <c r="P6" s="30"/>
      <c r="Q6" s="30"/>
      <c r="S6" s="30"/>
      <c r="T6" s="30"/>
      <c r="U6" s="30"/>
      <c r="V6" s="30"/>
      <c r="W6" s="30"/>
      <c r="AD6" s="31" t="s">
        <v>250</v>
      </c>
      <c r="AE6" s="119" t="s">
        <v>293</v>
      </c>
      <c r="AF6" s="120" t="s">
        <v>251</v>
      </c>
      <c r="AG6" s="121"/>
      <c r="AH6" s="121"/>
      <c r="AI6" s="121"/>
      <c r="AJ6" s="122" t="s">
        <v>247</v>
      </c>
      <c r="AK6" s="123" t="s">
        <v>252</v>
      </c>
      <c r="AL6" s="124"/>
      <c r="AM6" s="124"/>
      <c r="AN6" s="121"/>
      <c r="AO6" s="31" t="s">
        <v>253</v>
      </c>
      <c r="AW6" s="146"/>
    </row>
    <row r="7" spans="1:49" s="29" customFormat="1" ht="28.35" customHeight="1" x14ac:dyDescent="0.15">
      <c r="A7" s="33"/>
      <c r="AW7" s="146"/>
    </row>
    <row r="8" spans="1:49" s="29" customFormat="1" ht="21.75" customHeight="1" x14ac:dyDescent="0.15">
      <c r="A8" s="34" t="s">
        <v>254</v>
      </c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W8" s="146"/>
    </row>
    <row r="9" spans="1:49" s="29" customFormat="1" ht="21.75" customHeight="1" x14ac:dyDescent="0.15">
      <c r="A9" s="34" t="s">
        <v>155</v>
      </c>
      <c r="F9" s="35"/>
      <c r="J9" s="125" t="s">
        <v>255</v>
      </c>
      <c r="K9" s="125"/>
      <c r="L9" s="359" t="s">
        <v>292</v>
      </c>
      <c r="M9" s="360"/>
      <c r="N9" s="360"/>
      <c r="O9" s="360"/>
      <c r="P9" s="360"/>
      <c r="Q9" s="360"/>
      <c r="R9" s="360"/>
      <c r="S9" s="361" t="s">
        <v>256</v>
      </c>
      <c r="T9" s="361"/>
      <c r="U9" s="362"/>
      <c r="V9" s="362"/>
      <c r="W9" s="359"/>
      <c r="X9" s="363"/>
      <c r="Y9" s="363"/>
      <c r="Z9" s="363"/>
      <c r="AA9" s="363"/>
      <c r="AB9" s="363"/>
      <c r="AC9" s="360"/>
      <c r="AD9" s="126"/>
      <c r="AE9" s="126"/>
      <c r="AF9" s="126"/>
      <c r="AG9" s="127"/>
      <c r="AH9" s="127"/>
      <c r="AI9" s="127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W9" s="146"/>
    </row>
    <row r="10" spans="1:49" s="29" customFormat="1" ht="21.75" customHeight="1" x14ac:dyDescent="0.15">
      <c r="A10" s="34" t="s">
        <v>257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51"/>
      <c r="AC10" s="151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W10" s="146"/>
    </row>
    <row r="11" spans="1:49" s="29" customFormat="1" ht="21" customHeight="1" x14ac:dyDescent="0.15"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W11" s="146"/>
    </row>
    <row r="12" spans="1:49" s="29" customFormat="1" ht="21" customHeight="1" x14ac:dyDescent="0.15">
      <c r="A12" s="34" t="s">
        <v>263</v>
      </c>
      <c r="AW12" s="146"/>
    </row>
    <row r="13" spans="1:49" s="29" customFormat="1" ht="32.25" customHeight="1" x14ac:dyDescent="0.15">
      <c r="A13" s="338" t="s">
        <v>2</v>
      </c>
      <c r="B13" s="337"/>
      <c r="C13" s="337"/>
      <c r="D13" s="339"/>
      <c r="E13" s="338" t="s">
        <v>264</v>
      </c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9"/>
      <c r="W13" s="338" t="s">
        <v>3</v>
      </c>
      <c r="X13" s="337"/>
      <c r="Y13" s="337"/>
      <c r="Z13" s="337"/>
      <c r="AA13" s="337"/>
      <c r="AB13" s="338" t="s">
        <v>265</v>
      </c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9"/>
      <c r="AW13" s="146"/>
    </row>
    <row r="14" spans="1:49" s="29" customFormat="1" ht="32.25" customHeight="1" x14ac:dyDescent="0.15">
      <c r="A14" s="312" t="s">
        <v>5</v>
      </c>
      <c r="B14" s="312"/>
      <c r="C14" s="312" t="s">
        <v>261</v>
      </c>
      <c r="D14" s="312"/>
      <c r="E14" s="315" t="s">
        <v>266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7"/>
      <c r="W14" s="348">
        <v>10000</v>
      </c>
      <c r="X14" s="334"/>
      <c r="Y14" s="334"/>
      <c r="Z14" s="334"/>
      <c r="AA14" s="334"/>
      <c r="AB14" s="346">
        <v>150000</v>
      </c>
      <c r="AC14" s="347"/>
      <c r="AD14" s="347"/>
      <c r="AE14" s="347"/>
      <c r="AF14" s="37" t="s">
        <v>267</v>
      </c>
      <c r="AG14" s="37"/>
      <c r="AH14" s="75" t="s">
        <v>176</v>
      </c>
      <c r="AI14" s="75"/>
      <c r="AJ14" s="150"/>
      <c r="AK14" s="150"/>
      <c r="AL14" s="386" t="s">
        <v>268</v>
      </c>
      <c r="AM14" s="386"/>
      <c r="AN14" s="386"/>
      <c r="AO14" s="386"/>
      <c r="AP14" s="386"/>
      <c r="AQ14" s="386"/>
      <c r="AR14" s="386"/>
      <c r="AS14" s="386"/>
      <c r="AT14" s="386"/>
      <c r="AU14" s="386"/>
      <c r="AV14" s="387"/>
      <c r="AW14" s="136"/>
    </row>
    <row r="15" spans="1:49" s="29" customFormat="1" ht="32.25" customHeight="1" x14ac:dyDescent="0.15">
      <c r="A15" s="312"/>
      <c r="B15" s="312"/>
      <c r="C15" s="312"/>
      <c r="D15" s="312"/>
      <c r="E15" s="315" t="s">
        <v>177</v>
      </c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7"/>
      <c r="W15" s="393"/>
      <c r="X15" s="394"/>
      <c r="Y15" s="394"/>
      <c r="Z15" s="394"/>
      <c r="AA15" s="395"/>
      <c r="AB15" s="346">
        <v>90000</v>
      </c>
      <c r="AC15" s="347"/>
      <c r="AD15" s="347"/>
      <c r="AE15" s="347"/>
      <c r="AF15" s="385" t="s">
        <v>267</v>
      </c>
      <c r="AG15" s="385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76"/>
      <c r="AW15" s="146"/>
    </row>
    <row r="16" spans="1:49" s="29" customFormat="1" ht="32.25" customHeight="1" x14ac:dyDescent="0.15">
      <c r="A16" s="312"/>
      <c r="B16" s="312"/>
      <c r="C16" s="312"/>
      <c r="D16" s="312"/>
      <c r="E16" s="325" t="s">
        <v>269</v>
      </c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43"/>
      <c r="W16" s="405"/>
      <c r="X16" s="406"/>
      <c r="Y16" s="406"/>
      <c r="Z16" s="406"/>
      <c r="AA16" s="407"/>
      <c r="AB16" s="349">
        <f>治験機器管理ポイント算出表!G24</f>
        <v>2</v>
      </c>
      <c r="AC16" s="350"/>
      <c r="AD16" s="311" t="s">
        <v>270</v>
      </c>
      <c r="AE16" s="311"/>
      <c r="AF16" s="311"/>
      <c r="AG16" s="311"/>
      <c r="AH16" s="321">
        <v>1000</v>
      </c>
      <c r="AI16" s="321"/>
      <c r="AJ16" s="321"/>
      <c r="AK16" s="148" t="s">
        <v>179</v>
      </c>
      <c r="AL16" s="321" t="s">
        <v>6</v>
      </c>
      <c r="AM16" s="321"/>
      <c r="AN16" s="396"/>
      <c r="AO16" s="396"/>
      <c r="AP16" s="311" t="s">
        <v>39</v>
      </c>
      <c r="AQ16" s="311"/>
      <c r="AR16" s="311"/>
      <c r="AS16" s="96"/>
      <c r="AT16" s="96"/>
      <c r="AU16" s="96"/>
      <c r="AV16" s="97"/>
      <c r="AW16" s="146"/>
    </row>
    <row r="17" spans="1:49" s="29" customFormat="1" ht="32.25" customHeight="1" x14ac:dyDescent="0.15">
      <c r="A17" s="312"/>
      <c r="B17" s="312"/>
      <c r="C17" s="312" t="s">
        <v>262</v>
      </c>
      <c r="D17" s="312"/>
      <c r="E17" s="325" t="s">
        <v>272</v>
      </c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43"/>
      <c r="W17" s="397"/>
      <c r="X17" s="398"/>
      <c r="Y17" s="398"/>
      <c r="Z17" s="398"/>
      <c r="AA17" s="399"/>
      <c r="AB17" s="313" t="s">
        <v>178</v>
      </c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4"/>
      <c r="AW17" s="146"/>
    </row>
    <row r="18" spans="1:49" s="29" customFormat="1" ht="32.25" customHeight="1" x14ac:dyDescent="0.15">
      <c r="A18" s="312"/>
      <c r="B18" s="312"/>
      <c r="C18" s="312"/>
      <c r="D18" s="312"/>
      <c r="E18" s="325" t="s">
        <v>273</v>
      </c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43"/>
      <c r="W18" s="397"/>
      <c r="X18" s="398"/>
      <c r="Y18" s="398"/>
      <c r="Z18" s="398"/>
      <c r="AA18" s="399"/>
      <c r="AB18" s="313" t="s">
        <v>274</v>
      </c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4"/>
      <c r="AW18" s="146"/>
    </row>
    <row r="19" spans="1:49" s="29" customFormat="1" ht="32.25" customHeight="1" x14ac:dyDescent="0.15">
      <c r="A19" s="312"/>
      <c r="B19" s="312"/>
      <c r="C19" s="312"/>
      <c r="D19" s="312"/>
      <c r="E19" s="315" t="s">
        <v>275</v>
      </c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7"/>
      <c r="W19" s="333">
        <f>ROUNDUP((SUM(W14:AA16)*0.1),0)</f>
        <v>1000</v>
      </c>
      <c r="X19" s="334"/>
      <c r="Y19" s="334"/>
      <c r="Z19" s="334"/>
      <c r="AA19" s="334"/>
      <c r="AB19" s="315" t="s">
        <v>276</v>
      </c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7"/>
      <c r="AW19" s="136"/>
    </row>
    <row r="20" spans="1:49" s="29" customFormat="1" ht="32.25" customHeight="1" thickBot="1" x14ac:dyDescent="0.2">
      <c r="A20" s="312"/>
      <c r="B20" s="312"/>
      <c r="C20" s="312"/>
      <c r="D20" s="312"/>
      <c r="E20" s="315" t="s">
        <v>239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7"/>
      <c r="W20" s="365">
        <f>ROUNDUP((W14+W15+W16+W18)*0.3,0)</f>
        <v>3000</v>
      </c>
      <c r="X20" s="366"/>
      <c r="Y20" s="366"/>
      <c r="Z20" s="366"/>
      <c r="AA20" s="366"/>
      <c r="AB20" s="315" t="s">
        <v>277</v>
      </c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7"/>
      <c r="AW20" s="136"/>
    </row>
    <row r="21" spans="1:49" s="29" customFormat="1" ht="32.25" customHeight="1" thickBot="1" x14ac:dyDescent="0.2">
      <c r="A21" s="315" t="s">
        <v>240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402">
        <f>SUM(W14:AA20)</f>
        <v>14000</v>
      </c>
      <c r="X21" s="403"/>
      <c r="Y21" s="403"/>
      <c r="Z21" s="403"/>
      <c r="AA21" s="404"/>
      <c r="AB21" s="316" t="s">
        <v>278</v>
      </c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7"/>
      <c r="AW21" s="146"/>
    </row>
    <row r="22" spans="1:49" s="80" customFormat="1" ht="32.25" customHeight="1" x14ac:dyDescent="0.15">
      <c r="A22" s="325" t="s">
        <v>241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7">
        <f>INT(W21*0.1)</f>
        <v>1400</v>
      </c>
      <c r="X22" s="328"/>
      <c r="Y22" s="328"/>
      <c r="Z22" s="328"/>
      <c r="AA22" s="329"/>
      <c r="AB22" s="325" t="s">
        <v>304</v>
      </c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43"/>
      <c r="AW22" s="240"/>
    </row>
    <row r="23" spans="1:49" s="29" customFormat="1" ht="32.25" customHeight="1" x14ac:dyDescent="0.15">
      <c r="A23" s="344" t="s">
        <v>279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400">
        <f>SUM(W21:AA22)</f>
        <v>15400</v>
      </c>
      <c r="X23" s="401"/>
      <c r="Y23" s="401"/>
      <c r="Z23" s="401"/>
      <c r="AA23" s="401"/>
      <c r="AB23" s="330" t="s">
        <v>280</v>
      </c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2"/>
      <c r="AW23" s="146"/>
    </row>
    <row r="24" spans="1:49" s="29" customFormat="1" ht="21" customHeight="1" x14ac:dyDescent="0.15">
      <c r="AQ24" s="144"/>
      <c r="AR24" s="144"/>
      <c r="AS24" s="144"/>
      <c r="AT24" s="144"/>
      <c r="AU24" s="144"/>
      <c r="AV24" s="144"/>
      <c r="AW24" s="135"/>
    </row>
  </sheetData>
  <sheetProtection selectLockedCells="1"/>
  <mergeCells count="57">
    <mergeCell ref="C14:D16"/>
    <mergeCell ref="E14:V14"/>
    <mergeCell ref="W14:AA14"/>
    <mergeCell ref="AB14:AE14"/>
    <mergeCell ref="AB16:AC16"/>
    <mergeCell ref="AD16:AG16"/>
    <mergeCell ref="W16:AA16"/>
    <mergeCell ref="AH16:AJ16"/>
    <mergeCell ref="AL16:AM16"/>
    <mergeCell ref="A23:V23"/>
    <mergeCell ref="W23:AA23"/>
    <mergeCell ref="AB23:AV23"/>
    <mergeCell ref="W20:AA20"/>
    <mergeCell ref="AB20:AV20"/>
    <mergeCell ref="A22:V22"/>
    <mergeCell ref="W22:AA22"/>
    <mergeCell ref="AB22:AV22"/>
    <mergeCell ref="A21:V21"/>
    <mergeCell ref="W21:AA21"/>
    <mergeCell ref="AB21:AV21"/>
    <mergeCell ref="A14:B20"/>
    <mergeCell ref="C17:D20"/>
    <mergeCell ref="E17:V17"/>
    <mergeCell ref="W17:AA17"/>
    <mergeCell ref="AB17:AV17"/>
    <mergeCell ref="E18:V18"/>
    <mergeCell ref="W18:AA18"/>
    <mergeCell ref="AB18:AV18"/>
    <mergeCell ref="E19:V19"/>
    <mergeCell ref="W19:AA19"/>
    <mergeCell ref="AB19:AV19"/>
    <mergeCell ref="E20:V20"/>
    <mergeCell ref="J8:AU8"/>
    <mergeCell ref="L9:R9"/>
    <mergeCell ref="S9:V9"/>
    <mergeCell ref="W9:AC9"/>
    <mergeCell ref="AL14:AV14"/>
    <mergeCell ref="E15:V15"/>
    <mergeCell ref="W15:AA15"/>
    <mergeCell ref="AB15:AE15"/>
    <mergeCell ref="AF15:AG15"/>
    <mergeCell ref="AN16:AO16"/>
    <mergeCell ref="AP16:AR16"/>
    <mergeCell ref="E16:V16"/>
    <mergeCell ref="A13:D13"/>
    <mergeCell ref="E13:V13"/>
    <mergeCell ref="W13:AA13"/>
    <mergeCell ref="AB13:AV13"/>
    <mergeCell ref="AF1:AI1"/>
    <mergeCell ref="AJ1:AV1"/>
    <mergeCell ref="A2:N3"/>
    <mergeCell ref="AF2:AI3"/>
    <mergeCell ref="AH4:AK4"/>
    <mergeCell ref="AL4:AM4"/>
    <mergeCell ref="AN4:AP4"/>
    <mergeCell ref="AQ4:AR4"/>
    <mergeCell ref="AS4:AU4"/>
  </mergeCells>
  <phoneticPr fontId="3"/>
  <printOptions horizontalCentered="1" verticalCentered="1"/>
  <pageMargins left="0.31496062992125984" right="0.31496062992125984" top="0.55118110236220474" bottom="0.55118110236220474" header="0.27559055118110237" footer="0.31496062992125984"/>
  <pageSetup paperSize="9" scale="77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AW28"/>
  <sheetViews>
    <sheetView topLeftCell="A10" zoomScaleNormal="100" zoomScaleSheetLayoutView="115" workbookViewId="0">
      <selection activeCell="AZ14" sqref="AZ14"/>
    </sheetView>
  </sheetViews>
  <sheetFormatPr defaultColWidth="2.375" defaultRowHeight="21" customHeight="1" x14ac:dyDescent="0.15"/>
  <cols>
    <col min="1" max="4" width="2.125" style="8" customWidth="1"/>
    <col min="5" max="25" width="2.375" style="8" customWidth="1"/>
    <col min="26" max="26" width="2.25" style="8" customWidth="1"/>
    <col min="27" max="27" width="2.75" style="8" customWidth="1"/>
    <col min="28" max="28" width="2.625" style="8" customWidth="1"/>
    <col min="29" max="30" width="2.5" style="8" customWidth="1"/>
    <col min="31" max="32" width="2.375" style="8" customWidth="1"/>
    <col min="33" max="33" width="2.625" style="8" customWidth="1"/>
    <col min="34" max="34" width="2.5" style="8" customWidth="1"/>
    <col min="35" max="35" width="2.625" style="8" customWidth="1"/>
    <col min="36" max="37" width="2.375" style="8" customWidth="1"/>
    <col min="38" max="38" width="2.25" style="8" customWidth="1"/>
    <col min="39" max="43" width="2.375" style="8" customWidth="1"/>
    <col min="44" max="44" width="2.25" style="8" customWidth="1"/>
    <col min="45" max="46" width="2.125" style="8" customWidth="1"/>
    <col min="47" max="48" width="2.25" style="8" customWidth="1"/>
    <col min="49" max="49" width="10.125" style="152" bestFit="1" customWidth="1"/>
    <col min="50" max="16384" width="2.375" style="8"/>
  </cols>
  <sheetData>
    <row r="1" spans="1:49" s="29" customFormat="1" ht="15" customHeight="1" thickBot="1" x14ac:dyDescent="0.2">
      <c r="A1" s="29" t="s">
        <v>150</v>
      </c>
      <c r="E1" s="108"/>
      <c r="F1" s="108"/>
      <c r="H1" s="29" t="s">
        <v>151</v>
      </c>
      <c r="AF1" s="351" t="s">
        <v>0</v>
      </c>
      <c r="AG1" s="352"/>
      <c r="AH1" s="352"/>
      <c r="AI1" s="352"/>
      <c r="AJ1" s="340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2"/>
      <c r="AW1" s="146"/>
    </row>
    <row r="2" spans="1:49" s="29" customFormat="1" ht="15" customHeight="1" x14ac:dyDescent="0.15">
      <c r="A2" s="392" t="s">
        <v>295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AF2" s="353" t="s">
        <v>1</v>
      </c>
      <c r="AG2" s="354"/>
      <c r="AH2" s="354"/>
      <c r="AI2" s="354"/>
      <c r="AJ2" s="109" t="s">
        <v>247</v>
      </c>
      <c r="AK2" s="110" t="s">
        <v>153</v>
      </c>
      <c r="AL2" s="110"/>
      <c r="AM2" s="110"/>
      <c r="AN2" s="110" t="s">
        <v>247</v>
      </c>
      <c r="AO2" s="110" t="s">
        <v>152</v>
      </c>
      <c r="AP2" s="110"/>
      <c r="AQ2" s="110"/>
      <c r="AR2" s="110"/>
      <c r="AS2" s="110"/>
      <c r="AT2" s="110"/>
      <c r="AU2" s="110"/>
      <c r="AV2" s="111"/>
      <c r="AW2" s="146"/>
    </row>
    <row r="3" spans="1:49" s="29" customFormat="1" ht="15" customHeight="1" thickBo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AF3" s="355"/>
      <c r="AG3" s="356"/>
      <c r="AH3" s="356"/>
      <c r="AI3" s="356"/>
      <c r="AJ3" s="112" t="s">
        <v>247</v>
      </c>
      <c r="AK3" s="113" t="s">
        <v>348</v>
      </c>
      <c r="AL3" s="113"/>
      <c r="AM3" s="113"/>
      <c r="AN3" s="113"/>
      <c r="AO3" s="113"/>
      <c r="AP3" s="113"/>
      <c r="AQ3" s="113"/>
      <c r="AR3" s="113"/>
      <c r="AS3" s="113"/>
      <c r="AT3" s="114"/>
      <c r="AU3" s="114"/>
      <c r="AV3" s="115"/>
      <c r="AW3" s="146"/>
    </row>
    <row r="4" spans="1:49" s="29" customFormat="1" ht="21" customHeight="1" x14ac:dyDescent="0.15">
      <c r="AF4" s="116" t="s">
        <v>248</v>
      </c>
      <c r="AG4" s="117"/>
      <c r="AH4" s="364"/>
      <c r="AI4" s="364"/>
      <c r="AJ4" s="364"/>
      <c r="AK4" s="364"/>
      <c r="AL4" s="364" t="s">
        <v>8</v>
      </c>
      <c r="AM4" s="364"/>
      <c r="AN4" s="364"/>
      <c r="AO4" s="364"/>
      <c r="AP4" s="364"/>
      <c r="AQ4" s="364" t="s">
        <v>9</v>
      </c>
      <c r="AR4" s="364"/>
      <c r="AS4" s="364"/>
      <c r="AT4" s="364"/>
      <c r="AU4" s="364"/>
      <c r="AV4" s="147" t="s">
        <v>249</v>
      </c>
      <c r="AW4" s="146"/>
    </row>
    <row r="5" spans="1:49" s="29" customFormat="1" ht="28.35" customHeight="1" x14ac:dyDescent="0.15">
      <c r="B5" s="30"/>
      <c r="C5" s="30"/>
      <c r="D5" s="30"/>
      <c r="E5" s="30"/>
      <c r="F5" s="30"/>
      <c r="G5" s="30"/>
      <c r="H5" s="30"/>
      <c r="K5" s="30"/>
      <c r="AP5" s="31"/>
      <c r="AQ5" s="31"/>
      <c r="AR5" s="30"/>
      <c r="AS5" s="30"/>
      <c r="AT5" s="30"/>
      <c r="AU5" s="30"/>
      <c r="AV5" s="30"/>
      <c r="AW5" s="146"/>
    </row>
    <row r="6" spans="1:49" s="29" customFormat="1" ht="28.35" customHeight="1" x14ac:dyDescent="0.15">
      <c r="L6" s="32" t="s">
        <v>99</v>
      </c>
      <c r="N6" s="30"/>
      <c r="O6" s="30"/>
      <c r="P6" s="30"/>
      <c r="Q6" s="30"/>
      <c r="S6" s="30"/>
      <c r="T6" s="30"/>
      <c r="U6" s="30"/>
      <c r="V6" s="30"/>
      <c r="W6" s="30"/>
      <c r="AD6" s="31" t="s">
        <v>250</v>
      </c>
      <c r="AE6" s="119" t="s">
        <v>247</v>
      </c>
      <c r="AF6" s="120" t="s">
        <v>251</v>
      </c>
      <c r="AG6" s="121"/>
      <c r="AH6" s="121"/>
      <c r="AI6" s="121"/>
      <c r="AJ6" s="122" t="s">
        <v>247</v>
      </c>
      <c r="AK6" s="123" t="s">
        <v>252</v>
      </c>
      <c r="AL6" s="124"/>
      <c r="AM6" s="124"/>
      <c r="AN6" s="121"/>
      <c r="AO6" s="31" t="s">
        <v>253</v>
      </c>
      <c r="AW6" s="146"/>
    </row>
    <row r="7" spans="1:49" s="29" customFormat="1" ht="28.35" customHeight="1" x14ac:dyDescent="0.15">
      <c r="A7" s="33"/>
      <c r="AW7" s="146"/>
    </row>
    <row r="8" spans="1:49" s="29" customFormat="1" ht="21.75" customHeight="1" x14ac:dyDescent="0.15">
      <c r="A8" s="34" t="s">
        <v>254</v>
      </c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W8" s="146"/>
    </row>
    <row r="9" spans="1:49" s="29" customFormat="1" ht="21.75" customHeight="1" x14ac:dyDescent="0.15">
      <c r="A9" s="34" t="s">
        <v>155</v>
      </c>
      <c r="F9" s="35"/>
      <c r="J9" s="125" t="s">
        <v>255</v>
      </c>
      <c r="K9" s="125"/>
      <c r="L9" s="359" t="s">
        <v>292</v>
      </c>
      <c r="M9" s="360"/>
      <c r="N9" s="360"/>
      <c r="O9" s="360"/>
      <c r="P9" s="360"/>
      <c r="Q9" s="360"/>
      <c r="R9" s="360"/>
      <c r="S9" s="361" t="s">
        <v>256</v>
      </c>
      <c r="T9" s="361"/>
      <c r="U9" s="362"/>
      <c r="V9" s="362"/>
      <c r="W9" s="359"/>
      <c r="X9" s="363"/>
      <c r="Y9" s="363"/>
      <c r="Z9" s="363"/>
      <c r="AA9" s="363"/>
      <c r="AB9" s="363"/>
      <c r="AC9" s="360"/>
      <c r="AD9" s="126"/>
      <c r="AE9" s="126"/>
      <c r="AF9" s="126"/>
      <c r="AG9" s="127"/>
      <c r="AH9" s="127"/>
      <c r="AI9" s="127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W9" s="146"/>
    </row>
    <row r="10" spans="1:49" s="29" customFormat="1" ht="21.75" customHeight="1" x14ac:dyDescent="0.15">
      <c r="A10" s="34" t="s">
        <v>257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51"/>
      <c r="AC10" s="151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W10" s="146"/>
    </row>
    <row r="11" spans="1:49" s="29" customFormat="1" ht="21" customHeight="1" x14ac:dyDescent="0.15"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5"/>
      <c r="AW11" s="131"/>
    </row>
    <row r="12" spans="1:49" s="29" customFormat="1" ht="21" customHeight="1" x14ac:dyDescent="0.15">
      <c r="AQ12" s="132"/>
      <c r="AR12" s="132"/>
      <c r="AS12" s="132"/>
      <c r="AT12" s="132"/>
      <c r="AU12" s="132"/>
      <c r="AV12" s="132"/>
      <c r="AW12" s="133"/>
    </row>
    <row r="13" spans="1:49" s="29" customFormat="1" ht="21" customHeight="1" x14ac:dyDescent="0.15">
      <c r="A13" s="34" t="s">
        <v>258</v>
      </c>
      <c r="AQ13" s="134"/>
      <c r="AR13" s="134"/>
      <c r="AS13" s="134"/>
      <c r="AT13" s="134"/>
      <c r="AU13" s="134"/>
      <c r="AV13" s="134"/>
      <c r="AW13" s="135"/>
    </row>
    <row r="14" spans="1:49" s="29" customFormat="1" ht="32.25" customHeight="1" x14ac:dyDescent="0.15">
      <c r="A14" s="310" t="s">
        <v>2</v>
      </c>
      <c r="B14" s="310"/>
      <c r="C14" s="310"/>
      <c r="D14" s="310"/>
      <c r="E14" s="310" t="s">
        <v>259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37" t="s">
        <v>3</v>
      </c>
      <c r="X14" s="337"/>
      <c r="Y14" s="337"/>
      <c r="Z14" s="337"/>
      <c r="AA14" s="337"/>
      <c r="AB14" s="338" t="s">
        <v>4</v>
      </c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9"/>
      <c r="AW14" s="146"/>
    </row>
    <row r="15" spans="1:49" s="29" customFormat="1" ht="32.25" customHeight="1" x14ac:dyDescent="0.15">
      <c r="A15" s="312" t="s">
        <v>260</v>
      </c>
      <c r="B15" s="312"/>
      <c r="C15" s="312" t="s">
        <v>261</v>
      </c>
      <c r="D15" s="312"/>
      <c r="E15" s="315" t="s">
        <v>297</v>
      </c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7"/>
      <c r="W15" s="408"/>
      <c r="X15" s="409"/>
      <c r="Y15" s="409"/>
      <c r="Z15" s="409"/>
      <c r="AA15" s="410"/>
      <c r="AB15" s="411"/>
      <c r="AC15" s="412"/>
      <c r="AD15" s="321" t="s">
        <v>350</v>
      </c>
      <c r="AE15" s="321"/>
      <c r="AF15" s="321"/>
      <c r="AG15" s="321"/>
      <c r="AH15" s="321"/>
      <c r="AI15" s="307">
        <v>1000</v>
      </c>
      <c r="AJ15" s="307"/>
      <c r="AK15" s="307"/>
      <c r="AL15" s="321" t="s">
        <v>179</v>
      </c>
      <c r="AM15" s="321"/>
      <c r="AN15" s="337"/>
      <c r="AO15" s="337"/>
      <c r="AP15" s="337"/>
      <c r="AQ15" s="337"/>
      <c r="AR15" s="337"/>
      <c r="AS15" s="337"/>
      <c r="AT15" s="38"/>
      <c r="AU15" s="38"/>
      <c r="AV15" s="39"/>
      <c r="AW15" s="146"/>
    </row>
    <row r="16" spans="1:49" s="29" customFormat="1" ht="32.25" customHeight="1" x14ac:dyDescent="0.15">
      <c r="A16" s="312"/>
      <c r="B16" s="312"/>
      <c r="C16" s="312"/>
      <c r="D16" s="312"/>
      <c r="E16" s="325" t="s">
        <v>298</v>
      </c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43"/>
      <c r="W16" s="413">
        <f>AB16*AI16</f>
        <v>42000</v>
      </c>
      <c r="X16" s="413"/>
      <c r="Y16" s="413"/>
      <c r="Z16" s="413"/>
      <c r="AA16" s="414"/>
      <c r="AB16" s="415">
        <v>42000</v>
      </c>
      <c r="AC16" s="416"/>
      <c r="AD16" s="416"/>
      <c r="AE16" s="416"/>
      <c r="AF16" s="416"/>
      <c r="AG16" s="416" t="s">
        <v>7</v>
      </c>
      <c r="AH16" s="416"/>
      <c r="AI16" s="416">
        <v>1</v>
      </c>
      <c r="AJ16" s="416"/>
      <c r="AK16" s="416"/>
      <c r="AL16" s="79" t="s">
        <v>10</v>
      </c>
      <c r="AM16" s="80"/>
      <c r="AN16" s="79"/>
      <c r="AO16" s="79"/>
      <c r="AP16" s="79"/>
      <c r="AQ16" s="79"/>
      <c r="AR16" s="79"/>
      <c r="AS16" s="79"/>
      <c r="AT16" s="79"/>
      <c r="AU16" s="79"/>
      <c r="AV16" s="81"/>
      <c r="AW16" s="136"/>
    </row>
    <row r="17" spans="1:49" s="29" customFormat="1" ht="32.25" customHeight="1" x14ac:dyDescent="0.15">
      <c r="A17" s="312"/>
      <c r="B17" s="312"/>
      <c r="C17" s="312" t="s">
        <v>262</v>
      </c>
      <c r="D17" s="312"/>
      <c r="E17" s="315" t="s">
        <v>354</v>
      </c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7"/>
      <c r="W17" s="377">
        <f>ROUNDUP((W15+W16)*0.1,0)</f>
        <v>4200</v>
      </c>
      <c r="X17" s="377"/>
      <c r="Y17" s="377"/>
      <c r="Z17" s="377"/>
      <c r="AA17" s="377"/>
      <c r="AB17" s="315" t="s">
        <v>355</v>
      </c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7"/>
      <c r="AW17" s="136"/>
    </row>
    <row r="18" spans="1:49" s="29" customFormat="1" ht="32.25" customHeight="1" thickBot="1" x14ac:dyDescent="0.2">
      <c r="A18" s="312"/>
      <c r="B18" s="312"/>
      <c r="C18" s="312"/>
      <c r="D18" s="312"/>
      <c r="E18" s="315" t="s">
        <v>181</v>
      </c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7"/>
      <c r="W18" s="370">
        <f>ROUNDUP((W15+W16)*0.3,0)</f>
        <v>12600</v>
      </c>
      <c r="X18" s="370"/>
      <c r="Y18" s="370"/>
      <c r="Z18" s="370"/>
      <c r="AA18" s="370"/>
      <c r="AB18" s="315" t="s">
        <v>349</v>
      </c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7"/>
      <c r="AW18" s="136"/>
    </row>
    <row r="19" spans="1:49" s="29" customFormat="1" ht="32.25" customHeight="1" x14ac:dyDescent="0.15">
      <c r="A19" s="417" t="s">
        <v>182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8"/>
      <c r="W19" s="419">
        <f>SUM(W15:AA18)</f>
        <v>58800</v>
      </c>
      <c r="X19" s="420"/>
      <c r="Y19" s="420"/>
      <c r="Z19" s="420"/>
      <c r="AA19" s="421"/>
      <c r="AB19" s="422" t="s">
        <v>351</v>
      </c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3"/>
      <c r="AW19" s="146"/>
    </row>
    <row r="20" spans="1:49" s="80" customFormat="1" ht="32.25" customHeight="1" x14ac:dyDescent="0.15">
      <c r="A20" s="431" t="s">
        <v>300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2">
        <f>INT(W19*0.1)</f>
        <v>5880</v>
      </c>
      <c r="X20" s="432"/>
      <c r="Y20" s="432"/>
      <c r="Z20" s="432"/>
      <c r="AA20" s="432"/>
      <c r="AB20" s="325" t="s">
        <v>352</v>
      </c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43"/>
      <c r="AW20" s="240"/>
    </row>
    <row r="21" spans="1:49" s="29" customFormat="1" ht="32.25" customHeight="1" x14ac:dyDescent="0.15">
      <c r="A21" s="424" t="s">
        <v>238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5">
        <f>SUM(W19:AA20)</f>
        <v>64680</v>
      </c>
      <c r="X21" s="425"/>
      <c r="Y21" s="425"/>
      <c r="Z21" s="425"/>
      <c r="AA21" s="425"/>
      <c r="AB21" s="376" t="s">
        <v>353</v>
      </c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146"/>
    </row>
    <row r="22" spans="1:49" s="29" customFormat="1" ht="20.25" customHeight="1" x14ac:dyDescent="0.1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45"/>
      <c r="X22" s="145"/>
      <c r="Y22" s="145"/>
      <c r="Z22" s="145"/>
      <c r="AA22" s="145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46"/>
    </row>
    <row r="24" spans="1:49" ht="21" customHeight="1" x14ac:dyDescent="0.15">
      <c r="AP24" s="140"/>
      <c r="AQ24" s="140"/>
      <c r="AR24" s="140"/>
      <c r="AS24" s="140"/>
      <c r="AT24" s="140"/>
      <c r="AU24" s="140"/>
      <c r="AV24" s="140"/>
      <c r="AW24" s="141"/>
    </row>
    <row r="25" spans="1:49" ht="21" customHeight="1" x14ac:dyDescent="0.15">
      <c r="AP25" s="140"/>
      <c r="AQ25" s="140"/>
      <c r="AR25" s="140"/>
      <c r="AS25" s="140"/>
      <c r="AT25" s="140"/>
      <c r="AU25" s="140"/>
      <c r="AV25" s="140"/>
      <c r="AW25" s="141"/>
    </row>
    <row r="26" spans="1:49" ht="21" customHeight="1" x14ac:dyDescent="0.15">
      <c r="AP26" s="142"/>
      <c r="AQ26" s="143"/>
      <c r="AR26" s="143"/>
      <c r="AS26" s="143"/>
      <c r="AT26" s="143"/>
      <c r="AU26" s="143"/>
      <c r="AV26" s="143"/>
      <c r="AW26" s="141"/>
    </row>
    <row r="27" spans="1:49" ht="21" customHeight="1" x14ac:dyDescent="0.15">
      <c r="AP27" s="142"/>
      <c r="AQ27" s="143"/>
      <c r="AR27" s="143"/>
      <c r="AS27" s="143"/>
      <c r="AT27" s="143"/>
      <c r="AU27" s="143"/>
      <c r="AV27" s="143"/>
      <c r="AW27" s="141"/>
    </row>
    <row r="28" spans="1:49" ht="21" customHeight="1" x14ac:dyDescent="0.15">
      <c r="AP28" s="142"/>
      <c r="AQ28" s="143"/>
      <c r="AR28" s="143"/>
      <c r="AS28" s="143"/>
      <c r="AT28" s="143"/>
      <c r="AU28" s="143"/>
      <c r="AV28" s="143"/>
    </row>
  </sheetData>
  <sheetProtection selectLockedCells="1"/>
  <mergeCells count="48">
    <mergeCell ref="A20:V20"/>
    <mergeCell ref="W20:AA20"/>
    <mergeCell ref="AB20:AV20"/>
    <mergeCell ref="A21:V21"/>
    <mergeCell ref="W21:AA21"/>
    <mergeCell ref="AB21:AV21"/>
    <mergeCell ref="E18:V18"/>
    <mergeCell ref="W18:AA18"/>
    <mergeCell ref="AB18:AV18"/>
    <mergeCell ref="A19:V19"/>
    <mergeCell ref="W19:AA19"/>
    <mergeCell ref="AB19:AV19"/>
    <mergeCell ref="A15:B18"/>
    <mergeCell ref="C15:D16"/>
    <mergeCell ref="C17:D18"/>
    <mergeCell ref="E17:V17"/>
    <mergeCell ref="W17:AA17"/>
    <mergeCell ref="AB17:AV17"/>
    <mergeCell ref="AI15:AK15"/>
    <mergeCell ref="AL15:AM15"/>
    <mergeCell ref="AN15:AP15"/>
    <mergeCell ref="AQ15:AS15"/>
    <mergeCell ref="E16:V16"/>
    <mergeCell ref="W16:AA16"/>
    <mergeCell ref="AB16:AF16"/>
    <mergeCell ref="AG16:AH16"/>
    <mergeCell ref="AI16:AK16"/>
    <mergeCell ref="E15:V15"/>
    <mergeCell ref="W15:AA15"/>
    <mergeCell ref="AB15:AC15"/>
    <mergeCell ref="AD15:AH15"/>
    <mergeCell ref="J8:AU8"/>
    <mergeCell ref="L9:R9"/>
    <mergeCell ref="S9:V9"/>
    <mergeCell ref="W9:AC9"/>
    <mergeCell ref="A14:D14"/>
    <mergeCell ref="E14:V14"/>
    <mergeCell ref="W14:AA14"/>
    <mergeCell ref="AB14:AV14"/>
    <mergeCell ref="AF1:AI1"/>
    <mergeCell ref="AJ1:AV1"/>
    <mergeCell ref="A2:N3"/>
    <mergeCell ref="AF2:AI3"/>
    <mergeCell ref="AH4:AK4"/>
    <mergeCell ref="AL4:AM4"/>
    <mergeCell ref="AN4:AP4"/>
    <mergeCell ref="AQ4:AR4"/>
    <mergeCell ref="AS4:AU4"/>
  </mergeCells>
  <phoneticPr fontId="3"/>
  <dataValidations count="1">
    <dataValidation allowBlank="1" showErrorMessage="1" sqref="W15:W22 X15:AA19 X22:AA22" xr:uid="{00000000-0002-0000-0400-000000000000}"/>
  </dataValidations>
  <printOptions horizontalCentered="1" verticalCentered="1"/>
  <pageMargins left="0.31496062992125984" right="0.31496062992125984" top="0.55118110236220474" bottom="0.55118110236220474" header="0.27559055118110237" footer="0.31496062992125984"/>
  <pageSetup paperSize="9" scale="77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AW28"/>
  <sheetViews>
    <sheetView topLeftCell="A4" zoomScaleNormal="100" zoomScaleSheetLayoutView="115" workbookViewId="0">
      <selection activeCell="AN12" sqref="AN12"/>
    </sheetView>
  </sheetViews>
  <sheetFormatPr defaultColWidth="2.375" defaultRowHeight="21" customHeight="1" x14ac:dyDescent="0.15"/>
  <cols>
    <col min="1" max="4" width="2.125" style="8" customWidth="1"/>
    <col min="5" max="25" width="2.375" style="8" customWidth="1"/>
    <col min="26" max="26" width="2.25" style="8" customWidth="1"/>
    <col min="27" max="27" width="2.75" style="8" customWidth="1"/>
    <col min="28" max="28" width="2.625" style="8" customWidth="1"/>
    <col min="29" max="30" width="2.5" style="8" customWidth="1"/>
    <col min="31" max="32" width="2.375" style="8" customWidth="1"/>
    <col min="33" max="33" width="2.625" style="8" customWidth="1"/>
    <col min="34" max="34" width="2.5" style="8" customWidth="1"/>
    <col min="35" max="35" width="2.625" style="8" customWidth="1"/>
    <col min="36" max="37" width="2.375" style="8" customWidth="1"/>
    <col min="38" max="38" width="2.25" style="8" customWidth="1"/>
    <col min="39" max="43" width="2.375" style="8" customWidth="1"/>
    <col min="44" max="44" width="2.25" style="8" customWidth="1"/>
    <col min="45" max="46" width="2.125" style="8" customWidth="1"/>
    <col min="47" max="48" width="2.25" style="8" customWidth="1"/>
    <col min="49" max="49" width="10.125" style="139" bestFit="1" customWidth="1"/>
    <col min="50" max="16384" width="2.375" style="8"/>
  </cols>
  <sheetData>
    <row r="1" spans="1:49" s="29" customFormat="1" ht="15" customHeight="1" thickBot="1" x14ac:dyDescent="0.2">
      <c r="A1" s="29" t="s">
        <v>150</v>
      </c>
      <c r="E1" s="108"/>
      <c r="F1" s="108"/>
      <c r="H1" s="29" t="s">
        <v>151</v>
      </c>
      <c r="AF1" s="351" t="s">
        <v>0</v>
      </c>
      <c r="AG1" s="352"/>
      <c r="AH1" s="352"/>
      <c r="AI1" s="352"/>
      <c r="AJ1" s="340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2"/>
      <c r="AW1" s="106"/>
    </row>
    <row r="2" spans="1:49" s="29" customFormat="1" ht="15" customHeight="1" x14ac:dyDescent="0.15">
      <c r="A2" s="392" t="s">
        <v>296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AF2" s="353" t="s">
        <v>1</v>
      </c>
      <c r="AG2" s="354"/>
      <c r="AH2" s="354"/>
      <c r="AI2" s="354"/>
      <c r="AJ2" s="109" t="s">
        <v>247</v>
      </c>
      <c r="AK2" s="110" t="s">
        <v>153</v>
      </c>
      <c r="AL2" s="110"/>
      <c r="AM2" s="110"/>
      <c r="AN2" s="110" t="s">
        <v>247</v>
      </c>
      <c r="AO2" s="110" t="s">
        <v>152</v>
      </c>
      <c r="AP2" s="110"/>
      <c r="AQ2" s="110"/>
      <c r="AR2" s="110"/>
      <c r="AS2" s="110"/>
      <c r="AT2" s="110"/>
      <c r="AU2" s="110"/>
      <c r="AV2" s="111"/>
      <c r="AW2" s="106"/>
    </row>
    <row r="3" spans="1:49" s="29" customFormat="1" ht="15" customHeight="1" thickBo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AF3" s="355"/>
      <c r="AG3" s="356"/>
      <c r="AH3" s="356"/>
      <c r="AI3" s="356"/>
      <c r="AJ3" s="112" t="s">
        <v>247</v>
      </c>
      <c r="AK3" s="113" t="s">
        <v>359</v>
      </c>
      <c r="AL3" s="113"/>
      <c r="AM3" s="113"/>
      <c r="AN3" s="113"/>
      <c r="AO3" s="113"/>
      <c r="AP3" s="113"/>
      <c r="AQ3" s="113"/>
      <c r="AR3" s="113"/>
      <c r="AS3" s="113"/>
      <c r="AT3" s="114"/>
      <c r="AU3" s="114"/>
      <c r="AV3" s="115"/>
      <c r="AW3" s="106"/>
    </row>
    <row r="4" spans="1:49" s="29" customFormat="1" ht="21" customHeight="1" x14ac:dyDescent="0.15">
      <c r="AF4" s="116" t="s">
        <v>248</v>
      </c>
      <c r="AG4" s="117"/>
      <c r="AH4" s="364"/>
      <c r="AI4" s="364"/>
      <c r="AJ4" s="364"/>
      <c r="AK4" s="364"/>
      <c r="AL4" s="364" t="s">
        <v>8</v>
      </c>
      <c r="AM4" s="364"/>
      <c r="AN4" s="364"/>
      <c r="AO4" s="364"/>
      <c r="AP4" s="364"/>
      <c r="AQ4" s="364" t="s">
        <v>9</v>
      </c>
      <c r="AR4" s="364"/>
      <c r="AS4" s="364"/>
      <c r="AT4" s="364"/>
      <c r="AU4" s="364"/>
      <c r="AV4" s="118" t="s">
        <v>249</v>
      </c>
      <c r="AW4" s="106"/>
    </row>
    <row r="5" spans="1:49" s="29" customFormat="1" ht="28.35" customHeight="1" x14ac:dyDescent="0.15">
      <c r="B5" s="30"/>
      <c r="C5" s="30"/>
      <c r="D5" s="30"/>
      <c r="E5" s="30"/>
      <c r="F5" s="30"/>
      <c r="G5" s="30"/>
      <c r="H5" s="30"/>
      <c r="K5" s="30"/>
      <c r="AP5" s="31"/>
      <c r="AQ5" s="31"/>
      <c r="AR5" s="30"/>
      <c r="AS5" s="30"/>
      <c r="AT5" s="30"/>
      <c r="AU5" s="30"/>
      <c r="AV5" s="30"/>
      <c r="AW5" s="106"/>
    </row>
    <row r="6" spans="1:49" s="29" customFormat="1" ht="28.35" customHeight="1" x14ac:dyDescent="0.15">
      <c r="L6" s="32" t="s">
        <v>99</v>
      </c>
      <c r="N6" s="30"/>
      <c r="O6" s="30"/>
      <c r="P6" s="30"/>
      <c r="Q6" s="30"/>
      <c r="S6" s="30"/>
      <c r="T6" s="30"/>
      <c r="U6" s="30"/>
      <c r="V6" s="30"/>
      <c r="W6" s="30"/>
      <c r="AD6" s="31" t="s">
        <v>250</v>
      </c>
      <c r="AE6" s="119" t="s">
        <v>247</v>
      </c>
      <c r="AF6" s="120" t="s">
        <v>251</v>
      </c>
      <c r="AG6" s="121"/>
      <c r="AH6" s="121"/>
      <c r="AI6" s="121"/>
      <c r="AJ6" s="122" t="s">
        <v>247</v>
      </c>
      <c r="AK6" s="123" t="s">
        <v>252</v>
      </c>
      <c r="AL6" s="124"/>
      <c r="AM6" s="124"/>
      <c r="AN6" s="121"/>
      <c r="AO6" s="31" t="s">
        <v>253</v>
      </c>
      <c r="AW6" s="106"/>
    </row>
    <row r="7" spans="1:49" s="29" customFormat="1" ht="28.35" customHeight="1" x14ac:dyDescent="0.15">
      <c r="A7" s="33"/>
      <c r="AW7" s="106"/>
    </row>
    <row r="8" spans="1:49" s="29" customFormat="1" ht="21.75" customHeight="1" x14ac:dyDescent="0.15">
      <c r="A8" s="34" t="s">
        <v>254</v>
      </c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W8" s="106"/>
    </row>
    <row r="9" spans="1:49" s="29" customFormat="1" ht="21.75" customHeight="1" x14ac:dyDescent="0.15">
      <c r="A9" s="34" t="s">
        <v>155</v>
      </c>
      <c r="F9" s="35"/>
      <c r="J9" s="125" t="s">
        <v>255</v>
      </c>
      <c r="K9" s="125"/>
      <c r="L9" s="359" t="s">
        <v>292</v>
      </c>
      <c r="M9" s="360"/>
      <c r="N9" s="360"/>
      <c r="O9" s="360"/>
      <c r="P9" s="360"/>
      <c r="Q9" s="360"/>
      <c r="R9" s="360"/>
      <c r="S9" s="361" t="s">
        <v>256</v>
      </c>
      <c r="T9" s="361"/>
      <c r="U9" s="362"/>
      <c r="V9" s="362"/>
      <c r="W9" s="359"/>
      <c r="X9" s="363"/>
      <c r="Y9" s="363"/>
      <c r="Z9" s="363"/>
      <c r="AA9" s="363"/>
      <c r="AB9" s="363"/>
      <c r="AC9" s="360"/>
      <c r="AD9" s="126"/>
      <c r="AE9" s="126"/>
      <c r="AF9" s="126"/>
      <c r="AG9" s="127"/>
      <c r="AH9" s="127"/>
      <c r="AI9" s="127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W9" s="106"/>
    </row>
    <row r="10" spans="1:49" s="29" customFormat="1" ht="21.75" customHeight="1" x14ac:dyDescent="0.15">
      <c r="A10" s="34" t="s">
        <v>257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129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W10" s="106"/>
    </row>
    <row r="11" spans="1:49" s="29" customFormat="1" ht="21" customHeight="1" x14ac:dyDescent="0.15"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5"/>
      <c r="AW11" s="131"/>
    </row>
    <row r="12" spans="1:49" s="29" customFormat="1" ht="21" customHeight="1" x14ac:dyDescent="0.15">
      <c r="AQ12" s="132"/>
      <c r="AR12" s="132"/>
      <c r="AS12" s="132"/>
      <c r="AT12" s="132"/>
      <c r="AU12" s="132"/>
      <c r="AV12" s="132"/>
      <c r="AW12" s="133"/>
    </row>
    <row r="13" spans="1:49" s="29" customFormat="1" ht="21" customHeight="1" x14ac:dyDescent="0.15">
      <c r="A13" s="34" t="s">
        <v>258</v>
      </c>
      <c r="AQ13" s="134"/>
      <c r="AR13" s="134"/>
      <c r="AS13" s="134"/>
      <c r="AT13" s="134"/>
      <c r="AU13" s="134"/>
      <c r="AV13" s="134"/>
      <c r="AW13" s="135"/>
    </row>
    <row r="14" spans="1:49" s="29" customFormat="1" ht="32.25" customHeight="1" x14ac:dyDescent="0.15">
      <c r="A14" s="310" t="s">
        <v>2</v>
      </c>
      <c r="B14" s="310"/>
      <c r="C14" s="310"/>
      <c r="D14" s="310"/>
      <c r="E14" s="310" t="s">
        <v>259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37" t="s">
        <v>3</v>
      </c>
      <c r="X14" s="337"/>
      <c r="Y14" s="337"/>
      <c r="Z14" s="337"/>
      <c r="AA14" s="337"/>
      <c r="AB14" s="338" t="s">
        <v>4</v>
      </c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9"/>
      <c r="AW14" s="106"/>
    </row>
    <row r="15" spans="1:49" s="29" customFormat="1" ht="32.25" customHeight="1" x14ac:dyDescent="0.15">
      <c r="A15" s="312" t="s">
        <v>260</v>
      </c>
      <c r="B15" s="312"/>
      <c r="C15" s="312" t="s">
        <v>261</v>
      </c>
      <c r="D15" s="312"/>
      <c r="E15" s="315" t="s">
        <v>297</v>
      </c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7"/>
      <c r="W15" s="318">
        <f>AB15*AI15</f>
        <v>3000</v>
      </c>
      <c r="X15" s="318"/>
      <c r="Y15" s="318"/>
      <c r="Z15" s="318"/>
      <c r="AA15" s="319"/>
      <c r="AB15" s="426">
        <v>3</v>
      </c>
      <c r="AC15" s="427"/>
      <c r="AD15" s="321" t="s">
        <v>301</v>
      </c>
      <c r="AE15" s="321"/>
      <c r="AF15" s="321"/>
      <c r="AG15" s="321"/>
      <c r="AH15" s="321"/>
      <c r="AI15" s="307">
        <v>1000</v>
      </c>
      <c r="AJ15" s="307"/>
      <c r="AK15" s="307"/>
      <c r="AL15" s="321" t="s">
        <v>179</v>
      </c>
      <c r="AM15" s="321"/>
      <c r="AN15" s="337"/>
      <c r="AO15" s="337"/>
      <c r="AP15" s="337"/>
      <c r="AQ15" s="337"/>
      <c r="AR15" s="337"/>
      <c r="AS15" s="337"/>
      <c r="AT15" s="38"/>
      <c r="AU15" s="38"/>
      <c r="AV15" s="39"/>
      <c r="AW15" s="106"/>
    </row>
    <row r="16" spans="1:49" s="29" customFormat="1" ht="32.25" customHeight="1" x14ac:dyDescent="0.15">
      <c r="A16" s="312"/>
      <c r="B16" s="312"/>
      <c r="C16" s="312"/>
      <c r="D16" s="312"/>
      <c r="E16" s="325" t="s">
        <v>298</v>
      </c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43"/>
      <c r="W16" s="428"/>
      <c r="X16" s="429"/>
      <c r="Y16" s="429"/>
      <c r="Z16" s="429"/>
      <c r="AA16" s="430"/>
      <c r="AB16" s="415">
        <v>42000</v>
      </c>
      <c r="AC16" s="416"/>
      <c r="AD16" s="416"/>
      <c r="AE16" s="416"/>
      <c r="AF16" s="416"/>
      <c r="AG16" s="416" t="s">
        <v>7</v>
      </c>
      <c r="AH16" s="416"/>
      <c r="AI16" s="416">
        <v>0</v>
      </c>
      <c r="AJ16" s="416"/>
      <c r="AK16" s="416"/>
      <c r="AL16" s="79" t="s">
        <v>10</v>
      </c>
      <c r="AM16" s="80"/>
      <c r="AN16" s="79"/>
      <c r="AO16" s="79"/>
      <c r="AP16" s="79"/>
      <c r="AQ16" s="79"/>
      <c r="AR16" s="79"/>
      <c r="AS16" s="79"/>
      <c r="AT16" s="79"/>
      <c r="AU16" s="79"/>
      <c r="AV16" s="81"/>
      <c r="AW16" s="136"/>
    </row>
    <row r="17" spans="1:49" s="29" customFormat="1" ht="32.25" customHeight="1" x14ac:dyDescent="0.15">
      <c r="A17" s="312"/>
      <c r="B17" s="312"/>
      <c r="C17" s="312" t="s">
        <v>262</v>
      </c>
      <c r="D17" s="312"/>
      <c r="E17" s="315" t="s">
        <v>299</v>
      </c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7"/>
      <c r="W17" s="377">
        <f>ROUNDUP((W15+W16)*0.1,0)</f>
        <v>300</v>
      </c>
      <c r="X17" s="377"/>
      <c r="Y17" s="377"/>
      <c r="Z17" s="377"/>
      <c r="AA17" s="377"/>
      <c r="AB17" s="315" t="s">
        <v>356</v>
      </c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7"/>
      <c r="AW17" s="136"/>
    </row>
    <row r="18" spans="1:49" s="29" customFormat="1" ht="32.25" customHeight="1" thickBot="1" x14ac:dyDescent="0.2">
      <c r="A18" s="312"/>
      <c r="B18" s="312"/>
      <c r="C18" s="312"/>
      <c r="D18" s="312"/>
      <c r="E18" s="315" t="s">
        <v>181</v>
      </c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7"/>
      <c r="W18" s="370">
        <f>ROUNDUP((W15+W16)*0.3,0)</f>
        <v>900</v>
      </c>
      <c r="X18" s="370"/>
      <c r="Y18" s="370"/>
      <c r="Z18" s="370"/>
      <c r="AA18" s="370"/>
      <c r="AB18" s="315" t="s">
        <v>357</v>
      </c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7"/>
      <c r="AW18" s="136"/>
    </row>
    <row r="19" spans="1:49" s="29" customFormat="1" ht="32.25" customHeight="1" x14ac:dyDescent="0.15">
      <c r="A19" s="417" t="s">
        <v>182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8"/>
      <c r="W19" s="419">
        <f>SUM(W15:AA18)</f>
        <v>4200</v>
      </c>
      <c r="X19" s="420"/>
      <c r="Y19" s="420"/>
      <c r="Z19" s="420"/>
      <c r="AA19" s="421"/>
      <c r="AB19" s="422" t="s">
        <v>351</v>
      </c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3"/>
      <c r="AW19" s="106"/>
    </row>
    <row r="20" spans="1:49" s="80" customFormat="1" ht="32.25" customHeight="1" x14ac:dyDescent="0.15">
      <c r="A20" s="431" t="s">
        <v>300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2">
        <f>INT(W19*0.1)</f>
        <v>420</v>
      </c>
      <c r="X20" s="432"/>
      <c r="Y20" s="432"/>
      <c r="Z20" s="432"/>
      <c r="AA20" s="432"/>
      <c r="AB20" s="325" t="s">
        <v>352</v>
      </c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43"/>
      <c r="AW20" s="240"/>
    </row>
    <row r="21" spans="1:49" s="29" customFormat="1" ht="32.25" customHeight="1" x14ac:dyDescent="0.15">
      <c r="A21" s="424" t="s">
        <v>238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5">
        <f>SUM(W19:AA20)</f>
        <v>4620</v>
      </c>
      <c r="X21" s="425"/>
      <c r="Y21" s="425"/>
      <c r="Z21" s="425"/>
      <c r="AA21" s="425"/>
      <c r="AB21" s="376" t="s">
        <v>358</v>
      </c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106"/>
    </row>
    <row r="22" spans="1:49" s="29" customFormat="1" ht="20.25" customHeight="1" x14ac:dyDescent="0.1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07"/>
      <c r="X22" s="107"/>
      <c r="Y22" s="107"/>
      <c r="Z22" s="107"/>
      <c r="AA22" s="107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06"/>
    </row>
    <row r="24" spans="1:49" ht="21" customHeight="1" x14ac:dyDescent="0.15">
      <c r="AP24" s="140"/>
      <c r="AQ24" s="140"/>
      <c r="AR24" s="140"/>
      <c r="AS24" s="140"/>
      <c r="AT24" s="140"/>
      <c r="AU24" s="140"/>
      <c r="AV24" s="140"/>
      <c r="AW24" s="141"/>
    </row>
    <row r="25" spans="1:49" ht="21" customHeight="1" x14ac:dyDescent="0.15">
      <c r="AP25" s="140"/>
      <c r="AQ25" s="140"/>
      <c r="AR25" s="140"/>
      <c r="AS25" s="140"/>
      <c r="AT25" s="140"/>
      <c r="AU25" s="140"/>
      <c r="AV25" s="140"/>
      <c r="AW25" s="141"/>
    </row>
    <row r="26" spans="1:49" ht="21" customHeight="1" x14ac:dyDescent="0.15">
      <c r="AP26" s="142"/>
      <c r="AQ26" s="143"/>
      <c r="AR26" s="143"/>
      <c r="AS26" s="143"/>
      <c r="AT26" s="143"/>
      <c r="AU26" s="143"/>
      <c r="AV26" s="143"/>
      <c r="AW26" s="141"/>
    </row>
    <row r="27" spans="1:49" ht="21" customHeight="1" x14ac:dyDescent="0.15">
      <c r="AP27" s="142"/>
      <c r="AQ27" s="143"/>
      <c r="AR27" s="143"/>
      <c r="AS27" s="143"/>
      <c r="AT27" s="143"/>
      <c r="AU27" s="143"/>
      <c r="AV27" s="143"/>
      <c r="AW27" s="141"/>
    </row>
    <row r="28" spans="1:49" ht="21" customHeight="1" x14ac:dyDescent="0.15">
      <c r="AP28" s="142"/>
      <c r="AQ28" s="143"/>
      <c r="AR28" s="143"/>
      <c r="AS28" s="143"/>
      <c r="AT28" s="143"/>
      <c r="AU28" s="143"/>
      <c r="AV28" s="143"/>
    </row>
  </sheetData>
  <sheetProtection selectLockedCells="1"/>
  <mergeCells count="48">
    <mergeCell ref="J8:AU8"/>
    <mergeCell ref="L9:R9"/>
    <mergeCell ref="S9:V9"/>
    <mergeCell ref="W9:AC9"/>
    <mergeCell ref="AF1:AI1"/>
    <mergeCell ref="AJ1:AV1"/>
    <mergeCell ref="A2:N3"/>
    <mergeCell ref="AF2:AI3"/>
    <mergeCell ref="AH4:AK4"/>
    <mergeCell ref="AL4:AM4"/>
    <mergeCell ref="AN4:AP4"/>
    <mergeCell ref="AQ4:AR4"/>
    <mergeCell ref="AS4:AU4"/>
    <mergeCell ref="A21:V21"/>
    <mergeCell ref="W21:AA21"/>
    <mergeCell ref="AB21:AV21"/>
    <mergeCell ref="W19:AA19"/>
    <mergeCell ref="AB19:AV19"/>
    <mergeCell ref="A20:V20"/>
    <mergeCell ref="W20:AA20"/>
    <mergeCell ref="AB20:AV20"/>
    <mergeCell ref="A14:D14"/>
    <mergeCell ref="AB14:AV14"/>
    <mergeCell ref="A15:B18"/>
    <mergeCell ref="C15:D16"/>
    <mergeCell ref="AB15:AC15"/>
    <mergeCell ref="AD15:AH15"/>
    <mergeCell ref="W16:AA16"/>
    <mergeCell ref="E17:V17"/>
    <mergeCell ref="W17:AA17"/>
    <mergeCell ref="AB17:AV17"/>
    <mergeCell ref="E18:V18"/>
    <mergeCell ref="W18:AA18"/>
    <mergeCell ref="E14:V14"/>
    <mergeCell ref="W14:AA14"/>
    <mergeCell ref="E15:V15"/>
    <mergeCell ref="W15:AA15"/>
    <mergeCell ref="C17:D18"/>
    <mergeCell ref="AB18:AV18"/>
    <mergeCell ref="A19:V19"/>
    <mergeCell ref="AI15:AK15"/>
    <mergeCell ref="AL15:AM15"/>
    <mergeCell ref="AN15:AP15"/>
    <mergeCell ref="AQ15:AS15"/>
    <mergeCell ref="AB16:AF16"/>
    <mergeCell ref="AG16:AH16"/>
    <mergeCell ref="AI16:AK16"/>
    <mergeCell ref="E16:V16"/>
  </mergeCells>
  <phoneticPr fontId="3"/>
  <dataValidations count="1">
    <dataValidation allowBlank="1" showErrorMessage="1" sqref="W15:W22 X15:AA19 X22:AA22" xr:uid="{00000000-0002-0000-0500-000000000000}"/>
  </dataValidations>
  <printOptions horizontalCentered="1" verticalCentered="1"/>
  <pageMargins left="0.31496062992125984" right="0.31496062992125984" top="0.55118110236220474" bottom="0.55118110236220474" header="0.27559055118110237" footer="0.31496062992125984"/>
  <pageSetup paperSize="9" scale="77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5"/>
  <sheetViews>
    <sheetView tabSelected="1" zoomScaleNormal="100" zoomScaleSheetLayoutView="100" workbookViewId="0">
      <selection activeCell="A9" sqref="A9"/>
    </sheetView>
  </sheetViews>
  <sheetFormatPr defaultColWidth="9" defaultRowHeight="13.5" x14ac:dyDescent="0.15"/>
  <cols>
    <col min="1" max="1" width="3" style="8" customWidth="1"/>
    <col min="2" max="2" width="21.375" style="8" bestFit="1" customWidth="1"/>
    <col min="3" max="4" width="3.625" style="8" customWidth="1"/>
    <col min="5" max="5" width="18.375" style="8" customWidth="1"/>
    <col min="6" max="6" width="3.625" style="8" customWidth="1"/>
    <col min="7" max="7" width="18.375" style="8" customWidth="1"/>
    <col min="8" max="8" width="3.625" style="8" customWidth="1"/>
    <col min="9" max="9" width="18.375" style="8" customWidth="1"/>
    <col min="10" max="10" width="3.625" style="8" customWidth="1"/>
    <col min="11" max="11" width="18.375" style="8" customWidth="1"/>
    <col min="12" max="12" width="10" style="8" bestFit="1" customWidth="1"/>
    <col min="13" max="16384" width="9" style="8"/>
  </cols>
  <sheetData>
    <row r="1" spans="1:13" ht="24" x14ac:dyDescent="0.15">
      <c r="A1" s="281" t="s">
        <v>186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3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21" customHeight="1" x14ac:dyDescent="0.15">
      <c r="A3" s="282" t="s">
        <v>148</v>
      </c>
      <c r="B3" s="283"/>
      <c r="C3" s="452"/>
      <c r="D3" s="453"/>
      <c r="E3" s="453"/>
      <c r="F3" s="454"/>
      <c r="G3" s="10" t="s">
        <v>40</v>
      </c>
      <c r="H3" s="458"/>
      <c r="I3" s="458"/>
      <c r="J3" s="458"/>
      <c r="K3" s="458"/>
      <c r="L3" s="458"/>
      <c r="M3" s="458"/>
    </row>
    <row r="4" spans="1:13" ht="21" customHeight="1" x14ac:dyDescent="0.15">
      <c r="A4" s="284" t="s">
        <v>41</v>
      </c>
      <c r="B4" s="284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</row>
    <row r="5" spans="1:13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x14ac:dyDescent="0.15">
      <c r="A6" s="285" t="s">
        <v>38</v>
      </c>
      <c r="B6" s="286"/>
      <c r="C6" s="455" t="s">
        <v>12</v>
      </c>
      <c r="D6" s="284" t="s">
        <v>144</v>
      </c>
      <c r="E6" s="284"/>
      <c r="F6" s="284"/>
      <c r="G6" s="284"/>
      <c r="H6" s="284"/>
      <c r="I6" s="284"/>
      <c r="J6" s="284"/>
      <c r="K6" s="284"/>
      <c r="L6" s="284"/>
      <c r="M6" s="459" t="s">
        <v>302</v>
      </c>
    </row>
    <row r="7" spans="1:13" ht="19.5" customHeight="1" x14ac:dyDescent="0.15">
      <c r="A7" s="261"/>
      <c r="B7" s="257"/>
      <c r="C7" s="456"/>
      <c r="D7" s="261" t="s">
        <v>13</v>
      </c>
      <c r="E7" s="257"/>
      <c r="F7" s="261" t="s">
        <v>14</v>
      </c>
      <c r="G7" s="257"/>
      <c r="H7" s="261" t="s">
        <v>15</v>
      </c>
      <c r="I7" s="257"/>
      <c r="J7" s="261" t="s">
        <v>187</v>
      </c>
      <c r="K7" s="257"/>
      <c r="L7" s="257" t="s">
        <v>42</v>
      </c>
      <c r="M7" s="459"/>
    </row>
    <row r="8" spans="1:13" ht="19.5" customHeight="1" x14ac:dyDescent="0.15">
      <c r="A8" s="259"/>
      <c r="B8" s="260"/>
      <c r="C8" s="457"/>
      <c r="D8" s="259" t="s">
        <v>188</v>
      </c>
      <c r="E8" s="260"/>
      <c r="F8" s="259" t="s">
        <v>189</v>
      </c>
      <c r="G8" s="260"/>
      <c r="H8" s="259" t="s">
        <v>190</v>
      </c>
      <c r="I8" s="260"/>
      <c r="J8" s="259" t="s">
        <v>191</v>
      </c>
      <c r="K8" s="260"/>
      <c r="L8" s="258"/>
      <c r="M8" s="459"/>
    </row>
    <row r="9" spans="1:13" ht="42" customHeight="1" x14ac:dyDescent="0.15">
      <c r="A9" s="11" t="s">
        <v>16</v>
      </c>
      <c r="B9" s="12" t="s">
        <v>46</v>
      </c>
      <c r="C9" s="11">
        <v>2</v>
      </c>
      <c r="D9" s="84"/>
      <c r="E9" s="13" t="s">
        <v>47</v>
      </c>
      <c r="F9" s="84" t="s">
        <v>334</v>
      </c>
      <c r="G9" s="13" t="s">
        <v>20</v>
      </c>
      <c r="H9" s="84"/>
      <c r="I9" s="14" t="s">
        <v>48</v>
      </c>
      <c r="J9" s="84"/>
      <c r="K9" s="85"/>
      <c r="L9" s="233">
        <f>IF(D9="○",C9*1,IF(F9="○",C9*3,IF(H9="○",C9*5,IF(J9="○",C9*8,""))))</f>
        <v>6</v>
      </c>
      <c r="M9" s="163"/>
    </row>
    <row r="10" spans="1:13" ht="42" customHeight="1" x14ac:dyDescent="0.15">
      <c r="A10" s="11" t="s">
        <v>17</v>
      </c>
      <c r="B10" s="12" t="s">
        <v>18</v>
      </c>
      <c r="C10" s="11">
        <v>1</v>
      </c>
      <c r="D10" s="84"/>
      <c r="E10" s="16" t="s">
        <v>21</v>
      </c>
      <c r="F10" s="84" t="s">
        <v>334</v>
      </c>
      <c r="G10" s="16" t="s">
        <v>22</v>
      </c>
      <c r="H10" s="86"/>
      <c r="I10" s="17"/>
      <c r="J10" s="87"/>
      <c r="K10" s="17"/>
      <c r="L10" s="233">
        <f>IF(D10="○",C10*1,IF(F10="○",C10*3,IF(H10="○",C10*5,IF(J10="○",C10*8,""))))</f>
        <v>3</v>
      </c>
      <c r="M10" s="163"/>
    </row>
    <row r="11" spans="1:13" ht="21" customHeight="1" x14ac:dyDescent="0.15">
      <c r="A11" s="437" t="s">
        <v>27</v>
      </c>
      <c r="B11" s="439" t="s">
        <v>49</v>
      </c>
      <c r="C11" s="437">
        <v>1</v>
      </c>
      <c r="D11" s="441"/>
      <c r="E11" s="18" t="s">
        <v>50</v>
      </c>
      <c r="F11" s="441" t="s">
        <v>334</v>
      </c>
      <c r="G11" s="16" t="s">
        <v>51</v>
      </c>
      <c r="H11" s="441"/>
      <c r="I11" s="264" t="s">
        <v>52</v>
      </c>
      <c r="J11" s="441"/>
      <c r="K11" s="448"/>
      <c r="L11" s="450">
        <f>IF(D11="○",C11*1,IF(F11="○",C11*3,IF(H11="○",C11*5,IF(J11="○",C11*8,""))))</f>
        <v>3</v>
      </c>
      <c r="M11" s="433"/>
    </row>
    <row r="12" spans="1:13" ht="21" customHeight="1" x14ac:dyDescent="0.15">
      <c r="A12" s="438"/>
      <c r="B12" s="440"/>
      <c r="C12" s="438"/>
      <c r="D12" s="442"/>
      <c r="E12" s="19" t="s">
        <v>53</v>
      </c>
      <c r="F12" s="442"/>
      <c r="G12" s="13" t="s">
        <v>54</v>
      </c>
      <c r="H12" s="442"/>
      <c r="I12" s="265"/>
      <c r="J12" s="442"/>
      <c r="K12" s="449"/>
      <c r="L12" s="451"/>
      <c r="M12" s="434"/>
    </row>
    <row r="13" spans="1:13" ht="42" customHeight="1" x14ac:dyDescent="0.15">
      <c r="A13" s="11" t="s">
        <v>28</v>
      </c>
      <c r="B13" s="12" t="s">
        <v>192</v>
      </c>
      <c r="C13" s="11">
        <v>2</v>
      </c>
      <c r="D13" s="84"/>
      <c r="E13" s="13" t="s">
        <v>193</v>
      </c>
      <c r="F13" s="84" t="s">
        <v>334</v>
      </c>
      <c r="G13" s="13" t="s">
        <v>55</v>
      </c>
      <c r="H13" s="223"/>
      <c r="I13" s="11" t="s">
        <v>56</v>
      </c>
      <c r="J13" s="87"/>
      <c r="K13" s="17"/>
      <c r="L13" s="233">
        <f>IF(D13="○",C13*1,IF(F13="○",C13*3,IF(H13="○",C13*5,IF(J13="○",C13*8,""))))</f>
        <v>6</v>
      </c>
      <c r="M13" s="163"/>
    </row>
    <row r="14" spans="1:13" ht="42" customHeight="1" x14ac:dyDescent="0.15">
      <c r="A14" s="11" t="s">
        <v>29</v>
      </c>
      <c r="B14" s="12" t="s">
        <v>57</v>
      </c>
      <c r="C14" s="11">
        <v>3</v>
      </c>
      <c r="D14" s="84" t="s">
        <v>334</v>
      </c>
      <c r="E14" s="16" t="s">
        <v>58</v>
      </c>
      <c r="F14" s="84"/>
      <c r="G14" s="54"/>
      <c r="H14" s="87"/>
      <c r="I14" s="55"/>
      <c r="J14" s="87"/>
      <c r="K14" s="17"/>
      <c r="L14" s="233">
        <f>IF(D14="○",C14*1,IF(F14="○",C14*3,IF(H14="○",C14*5,IF(J14="○",C14*8,""))))</f>
        <v>3</v>
      </c>
      <c r="M14" s="163"/>
    </row>
    <row r="15" spans="1:13" ht="21" customHeight="1" x14ac:dyDescent="0.15">
      <c r="A15" s="437" t="s">
        <v>30</v>
      </c>
      <c r="B15" s="439" t="s">
        <v>59</v>
      </c>
      <c r="C15" s="262">
        <v>1</v>
      </c>
      <c r="D15" s="441"/>
      <c r="E15" s="16" t="s">
        <v>60</v>
      </c>
      <c r="F15" s="441" t="s">
        <v>334</v>
      </c>
      <c r="G15" s="16" t="s">
        <v>61</v>
      </c>
      <c r="H15" s="441"/>
      <c r="I15" s="437" t="s">
        <v>62</v>
      </c>
      <c r="J15" s="441"/>
      <c r="K15" s="448"/>
      <c r="L15" s="450">
        <f>IF(D15="○",C15*1,IF(F15="○",C15*3,IF(H15="○",C15*5,IF(J15="○",C15*8,""))))</f>
        <v>3</v>
      </c>
      <c r="M15" s="433"/>
    </row>
    <row r="16" spans="1:13" ht="21" customHeight="1" x14ac:dyDescent="0.15">
      <c r="A16" s="438"/>
      <c r="B16" s="440"/>
      <c r="C16" s="263"/>
      <c r="D16" s="442"/>
      <c r="E16" s="13" t="s">
        <v>63</v>
      </c>
      <c r="F16" s="442"/>
      <c r="G16" s="13" t="s">
        <v>64</v>
      </c>
      <c r="H16" s="442"/>
      <c r="I16" s="438"/>
      <c r="J16" s="442"/>
      <c r="K16" s="449"/>
      <c r="L16" s="451"/>
      <c r="M16" s="434"/>
    </row>
    <row r="17" spans="1:13" ht="42" customHeight="1" x14ac:dyDescent="0.15">
      <c r="A17" s="11" t="s">
        <v>31</v>
      </c>
      <c r="B17" s="12" t="s">
        <v>65</v>
      </c>
      <c r="C17" s="11">
        <v>1</v>
      </c>
      <c r="D17" s="236"/>
      <c r="E17" s="13" t="s">
        <v>66</v>
      </c>
      <c r="F17" s="236"/>
      <c r="G17" s="13" t="s">
        <v>67</v>
      </c>
      <c r="H17" s="236" t="s">
        <v>334</v>
      </c>
      <c r="I17" s="11" t="s">
        <v>194</v>
      </c>
      <c r="J17" s="236"/>
      <c r="K17" s="11" t="s">
        <v>195</v>
      </c>
      <c r="L17" s="233">
        <f>IF(D17="○",C17*1,IF(F17="○",C17*3,IF(H17="○",C17*5,IF(J17="○",C17*8,""))))</f>
        <v>5</v>
      </c>
      <c r="M17" s="239"/>
    </row>
    <row r="18" spans="1:13" ht="21" customHeight="1" x14ac:dyDescent="0.15">
      <c r="A18" s="443" t="s">
        <v>32</v>
      </c>
      <c r="B18" s="445" t="s">
        <v>68</v>
      </c>
      <c r="C18" s="443">
        <v>3</v>
      </c>
      <c r="D18" s="441"/>
      <c r="E18" s="443" t="s">
        <v>69</v>
      </c>
      <c r="F18" s="441" t="s">
        <v>334</v>
      </c>
      <c r="G18" s="443" t="s">
        <v>11</v>
      </c>
      <c r="H18" s="460"/>
      <c r="I18" s="462" t="s">
        <v>196</v>
      </c>
      <c r="J18" s="460"/>
      <c r="K18" s="462" t="s">
        <v>197</v>
      </c>
      <c r="L18" s="464">
        <f>IF(D18="○",C18*1,IF(F18="○",C18*3,IF(H18="○",C18*5,IF(J18="○",C18*8,""))))</f>
        <v>9</v>
      </c>
      <c r="M18" s="433"/>
    </row>
    <row r="19" spans="1:13" ht="21" customHeight="1" x14ac:dyDescent="0.15">
      <c r="A19" s="444"/>
      <c r="B19" s="446"/>
      <c r="C19" s="444"/>
      <c r="D19" s="461"/>
      <c r="E19" s="444"/>
      <c r="F19" s="442"/>
      <c r="G19" s="444"/>
      <c r="H19" s="460"/>
      <c r="I19" s="463"/>
      <c r="J19" s="460"/>
      <c r="K19" s="463"/>
      <c r="L19" s="465"/>
      <c r="M19" s="434"/>
    </row>
    <row r="20" spans="1:13" ht="18" customHeight="1" x14ac:dyDescent="0.15">
      <c r="A20" s="437" t="s">
        <v>33</v>
      </c>
      <c r="B20" s="439" t="s">
        <v>70</v>
      </c>
      <c r="C20" s="437">
        <v>1</v>
      </c>
      <c r="D20" s="441"/>
      <c r="E20" s="437" t="s">
        <v>24</v>
      </c>
      <c r="F20" s="441" t="s">
        <v>334</v>
      </c>
      <c r="G20" s="16" t="s">
        <v>24</v>
      </c>
      <c r="H20" s="441"/>
      <c r="I20" s="437" t="s">
        <v>198</v>
      </c>
      <c r="J20" s="460"/>
      <c r="K20" s="437" t="s">
        <v>199</v>
      </c>
      <c r="L20" s="464">
        <f>IF(D20="○",C20*1,IF(F20="○",C20*3,IF(H20="○",C20*5,IF(J20="○",C20*8,""))))</f>
        <v>3</v>
      </c>
      <c r="M20" s="433"/>
    </row>
    <row r="21" spans="1:13" ht="18" customHeight="1" x14ac:dyDescent="0.15">
      <c r="A21" s="438"/>
      <c r="B21" s="447"/>
      <c r="C21" s="438"/>
      <c r="D21" s="442"/>
      <c r="E21" s="438"/>
      <c r="F21" s="442"/>
      <c r="G21" s="49" t="s">
        <v>156</v>
      </c>
      <c r="H21" s="442"/>
      <c r="I21" s="438"/>
      <c r="J21" s="460"/>
      <c r="K21" s="438"/>
      <c r="L21" s="465"/>
      <c r="M21" s="434"/>
    </row>
    <row r="22" spans="1:13" ht="21" customHeight="1" x14ac:dyDescent="0.15">
      <c r="A22" s="262" t="s">
        <v>34</v>
      </c>
      <c r="B22" s="20" t="s">
        <v>71</v>
      </c>
      <c r="C22" s="437">
        <v>1</v>
      </c>
      <c r="D22" s="441"/>
      <c r="E22" s="437" t="s">
        <v>72</v>
      </c>
      <c r="F22" s="441" t="s">
        <v>334</v>
      </c>
      <c r="G22" s="437" t="s">
        <v>200</v>
      </c>
      <c r="H22" s="441"/>
      <c r="I22" s="437" t="s">
        <v>74</v>
      </c>
      <c r="J22" s="441"/>
      <c r="K22" s="448"/>
      <c r="L22" s="450">
        <f>IF(D22="○",C22*1,IF(F22="○",C22*3,IF(H22="○",C22*5,IF(J22="○",C22*8,""))))</f>
        <v>3</v>
      </c>
      <c r="M22" s="433"/>
    </row>
    <row r="23" spans="1:13" ht="21" customHeight="1" x14ac:dyDescent="0.15">
      <c r="A23" s="263"/>
      <c r="B23" s="21" t="s">
        <v>75</v>
      </c>
      <c r="C23" s="438"/>
      <c r="D23" s="442"/>
      <c r="E23" s="438"/>
      <c r="F23" s="442"/>
      <c r="G23" s="438"/>
      <c r="H23" s="442"/>
      <c r="I23" s="438"/>
      <c r="J23" s="442"/>
      <c r="K23" s="449"/>
      <c r="L23" s="451"/>
      <c r="M23" s="434"/>
    </row>
    <row r="24" spans="1:13" ht="42" customHeight="1" x14ac:dyDescent="0.15">
      <c r="A24" s="11" t="s">
        <v>35</v>
      </c>
      <c r="B24" s="22" t="s">
        <v>201</v>
      </c>
      <c r="C24" s="11">
        <v>2</v>
      </c>
      <c r="D24" s="87"/>
      <c r="E24" s="11" t="s">
        <v>77</v>
      </c>
      <c r="F24" s="86" t="s">
        <v>334</v>
      </c>
      <c r="G24" s="11" t="s">
        <v>202</v>
      </c>
      <c r="H24" s="223"/>
      <c r="I24" s="11" t="s">
        <v>203</v>
      </c>
      <c r="J24" s="460"/>
      <c r="K24" s="11" t="s">
        <v>204</v>
      </c>
      <c r="L24" s="233">
        <f>IF(D24="○",C24*1,IF(F24="○",C24*3,IF(H24="○",C24*5,IF(J24="○",C24*8,""))))</f>
        <v>6</v>
      </c>
      <c r="M24" s="163"/>
    </row>
    <row r="25" spans="1:13" ht="36" customHeight="1" x14ac:dyDescent="0.15">
      <c r="A25" s="11" t="s">
        <v>36</v>
      </c>
      <c r="B25" s="20" t="s">
        <v>80</v>
      </c>
      <c r="C25" s="11">
        <v>1</v>
      </c>
      <c r="D25" s="87"/>
      <c r="E25" s="11" t="s">
        <v>77</v>
      </c>
      <c r="F25" s="86" t="s">
        <v>334</v>
      </c>
      <c r="G25" s="11" t="s">
        <v>202</v>
      </c>
      <c r="H25" s="223"/>
      <c r="I25" s="11" t="s">
        <v>79</v>
      </c>
      <c r="J25" s="460"/>
      <c r="K25" s="17"/>
      <c r="L25" s="233">
        <f>IF(D25="○",C25*1,IF(F25="○",C25*3,IF(H25="○",C25*5,IF(J25="○",C25*8,""))))</f>
        <v>3</v>
      </c>
      <c r="M25" s="163"/>
    </row>
    <row r="26" spans="1:13" ht="21" customHeight="1" x14ac:dyDescent="0.15">
      <c r="A26" s="262" t="s">
        <v>37</v>
      </c>
      <c r="B26" s="20" t="s">
        <v>205</v>
      </c>
      <c r="C26" s="268">
        <v>1</v>
      </c>
      <c r="D26" s="460"/>
      <c r="E26" s="268" t="s">
        <v>157</v>
      </c>
      <c r="F26" s="460" t="s">
        <v>334</v>
      </c>
      <c r="G26" s="268" t="s">
        <v>158</v>
      </c>
      <c r="H26" s="460"/>
      <c r="I26" s="268" t="s">
        <v>159</v>
      </c>
      <c r="J26" s="460"/>
      <c r="K26" s="268" t="s">
        <v>206</v>
      </c>
      <c r="L26" s="450">
        <f>IF(D26="○",C26*1,IF(F26="○",C26*3,IF(H26="○",C26*5,IF(J26="○",C26*8,""))))</f>
        <v>3</v>
      </c>
      <c r="M26" s="433"/>
    </row>
    <row r="27" spans="1:13" ht="21" customHeight="1" x14ac:dyDescent="0.15">
      <c r="A27" s="263"/>
      <c r="B27" s="21" t="s">
        <v>207</v>
      </c>
      <c r="C27" s="268"/>
      <c r="D27" s="460"/>
      <c r="E27" s="268"/>
      <c r="F27" s="460"/>
      <c r="G27" s="268"/>
      <c r="H27" s="460"/>
      <c r="I27" s="268"/>
      <c r="J27" s="460"/>
      <c r="K27" s="268"/>
      <c r="L27" s="451"/>
      <c r="M27" s="434"/>
    </row>
    <row r="28" spans="1:13" ht="42" customHeight="1" x14ac:dyDescent="0.15">
      <c r="A28" s="64" t="s">
        <v>81</v>
      </c>
      <c r="B28" s="89" t="s">
        <v>208</v>
      </c>
      <c r="C28" s="65">
        <v>1</v>
      </c>
      <c r="D28" s="88"/>
      <c r="E28" s="17"/>
      <c r="F28" s="237" t="s">
        <v>334</v>
      </c>
      <c r="G28" s="63" t="s">
        <v>209</v>
      </c>
      <c r="H28" s="237"/>
      <c r="I28" s="63" t="s">
        <v>210</v>
      </c>
      <c r="J28" s="237"/>
      <c r="K28" s="17"/>
      <c r="L28" s="233">
        <f>IF(D28="○",C28*1,IF(F28="○",C28*3,IF(H28="○",C28*5,IF(J28="○",C28*8,""))))</f>
        <v>3</v>
      </c>
      <c r="M28" s="163"/>
    </row>
    <row r="29" spans="1:13" s="242" customFormat="1" ht="21" customHeight="1" x14ac:dyDescent="0.15">
      <c r="A29" s="467" t="s">
        <v>85</v>
      </c>
      <c r="B29" s="241" t="s">
        <v>82</v>
      </c>
      <c r="C29" s="469">
        <v>3</v>
      </c>
      <c r="D29" s="441"/>
      <c r="E29" s="466" t="s">
        <v>90</v>
      </c>
      <c r="F29" s="441" t="s">
        <v>334</v>
      </c>
      <c r="G29" s="466" t="s">
        <v>305</v>
      </c>
      <c r="H29" s="460"/>
      <c r="I29" s="466" t="s">
        <v>306</v>
      </c>
      <c r="J29" s="460"/>
      <c r="K29" s="466" t="s">
        <v>307</v>
      </c>
      <c r="L29" s="450">
        <f>IF(D29="○",C29*1,IF(F29="○",C29*3,IF(H29="○",C29*5,IF(J29="○",C29*8,""))))</f>
        <v>9</v>
      </c>
      <c r="M29" s="435"/>
    </row>
    <row r="30" spans="1:13" s="242" customFormat="1" ht="21" customHeight="1" x14ac:dyDescent="0.15">
      <c r="A30" s="468"/>
      <c r="B30" s="243" t="s">
        <v>84</v>
      </c>
      <c r="C30" s="470"/>
      <c r="D30" s="461"/>
      <c r="E30" s="466"/>
      <c r="F30" s="442"/>
      <c r="G30" s="466"/>
      <c r="H30" s="460"/>
      <c r="I30" s="466"/>
      <c r="J30" s="460"/>
      <c r="K30" s="466"/>
      <c r="L30" s="451"/>
      <c r="M30" s="436"/>
    </row>
    <row r="31" spans="1:13" ht="21" customHeight="1" x14ac:dyDescent="0.15">
      <c r="A31" s="262" t="s">
        <v>88</v>
      </c>
      <c r="B31" s="20" t="s">
        <v>86</v>
      </c>
      <c r="C31" s="264">
        <v>2</v>
      </c>
      <c r="D31" s="441"/>
      <c r="E31" s="475">
        <v>5</v>
      </c>
      <c r="F31" s="477" t="s">
        <v>6</v>
      </c>
      <c r="G31" s="270" t="s">
        <v>211</v>
      </c>
      <c r="H31" s="90"/>
      <c r="I31" s="42"/>
      <c r="J31" s="42"/>
      <c r="K31" s="69"/>
      <c r="L31" s="450">
        <f>C31*E31</f>
        <v>10</v>
      </c>
      <c r="M31" s="433"/>
    </row>
    <row r="32" spans="1:13" ht="21" customHeight="1" x14ac:dyDescent="0.15">
      <c r="A32" s="263"/>
      <c r="B32" s="21" t="s">
        <v>87</v>
      </c>
      <c r="C32" s="265"/>
      <c r="D32" s="461"/>
      <c r="E32" s="476"/>
      <c r="F32" s="478"/>
      <c r="G32" s="272"/>
      <c r="H32" s="28"/>
      <c r="I32" s="43"/>
      <c r="J32" s="43"/>
      <c r="K32" s="70"/>
      <c r="L32" s="451"/>
      <c r="M32" s="434"/>
    </row>
    <row r="33" spans="1:13" ht="42" customHeight="1" x14ac:dyDescent="0.15">
      <c r="A33" s="19" t="s">
        <v>212</v>
      </c>
      <c r="B33" s="22" t="s">
        <v>213</v>
      </c>
      <c r="C33" s="61">
        <v>2</v>
      </c>
      <c r="D33" s="87"/>
      <c r="E33" s="91">
        <v>5</v>
      </c>
      <c r="F33" s="28" t="s">
        <v>180</v>
      </c>
      <c r="G33" s="48" t="s">
        <v>211</v>
      </c>
      <c r="H33" s="26"/>
      <c r="I33" s="48"/>
      <c r="J33" s="48"/>
      <c r="K33" s="74"/>
      <c r="L33" s="234">
        <f>C33*E33</f>
        <v>10</v>
      </c>
      <c r="M33" s="163"/>
    </row>
    <row r="34" spans="1:13" ht="42" customHeight="1" x14ac:dyDescent="0.15">
      <c r="A34" s="11" t="s">
        <v>91</v>
      </c>
      <c r="B34" s="21" t="s">
        <v>89</v>
      </c>
      <c r="C34" s="11">
        <v>5</v>
      </c>
      <c r="D34" s="87"/>
      <c r="E34" s="92">
        <v>5</v>
      </c>
      <c r="F34" s="90" t="s">
        <v>6</v>
      </c>
      <c r="G34" s="42" t="s">
        <v>211</v>
      </c>
      <c r="H34" s="90"/>
      <c r="I34" s="42"/>
      <c r="J34" s="42"/>
      <c r="K34" s="73"/>
      <c r="L34" s="233">
        <f>C34*E34</f>
        <v>25</v>
      </c>
      <c r="M34" s="163"/>
    </row>
    <row r="35" spans="1:13" ht="42" customHeight="1" x14ac:dyDescent="0.15">
      <c r="A35" s="11" t="s">
        <v>92</v>
      </c>
      <c r="B35" s="93" t="s">
        <v>214</v>
      </c>
      <c r="C35" s="11">
        <v>5</v>
      </c>
      <c r="D35" s="87"/>
      <c r="E35" s="11" t="s">
        <v>215</v>
      </c>
      <c r="F35" s="87" t="s">
        <v>334</v>
      </c>
      <c r="G35" s="11" t="s">
        <v>229</v>
      </c>
      <c r="H35" s="224"/>
      <c r="I35" s="11" t="s">
        <v>230</v>
      </c>
      <c r="J35" s="87"/>
      <c r="K35" s="17"/>
      <c r="L35" s="233">
        <f>IF(D35="○",C35*1,IF(F35="○",C35*3,IF(H35="○",C35*5,IF(J35="○",C35*8,""))))</f>
        <v>15</v>
      </c>
      <c r="M35" s="163"/>
    </row>
    <row r="36" spans="1:13" ht="21" customHeight="1" x14ac:dyDescent="0.15">
      <c r="A36" s="262" t="s">
        <v>96</v>
      </c>
      <c r="B36" s="472" t="s">
        <v>216</v>
      </c>
      <c r="C36" s="437">
        <v>1</v>
      </c>
      <c r="D36" s="441"/>
      <c r="E36" s="448"/>
      <c r="F36" s="461" t="s">
        <v>334</v>
      </c>
      <c r="G36" s="479" t="s">
        <v>217</v>
      </c>
      <c r="H36" s="441"/>
      <c r="I36" s="474" t="s">
        <v>218</v>
      </c>
      <c r="J36" s="461"/>
      <c r="K36" s="448"/>
      <c r="L36" s="450">
        <f>IF(D36="○",C36*1,IF(F36="○",C36*3,IF(H36="○",C36*5,IF(J36="○",C36*8,""))))</f>
        <v>3</v>
      </c>
      <c r="M36" s="433"/>
    </row>
    <row r="37" spans="1:13" ht="21" customHeight="1" x14ac:dyDescent="0.15">
      <c r="A37" s="263"/>
      <c r="B37" s="473"/>
      <c r="C37" s="438"/>
      <c r="D37" s="442"/>
      <c r="E37" s="449"/>
      <c r="F37" s="442"/>
      <c r="G37" s="263"/>
      <c r="H37" s="442"/>
      <c r="I37" s="474"/>
      <c r="J37" s="442"/>
      <c r="K37" s="449"/>
      <c r="L37" s="451"/>
      <c r="M37" s="434"/>
    </row>
    <row r="38" spans="1:13" ht="42" customHeight="1" x14ac:dyDescent="0.15">
      <c r="A38" s="11" t="s">
        <v>174</v>
      </c>
      <c r="B38" s="21" t="s">
        <v>93</v>
      </c>
      <c r="C38" s="11">
        <v>2</v>
      </c>
      <c r="D38" s="87"/>
      <c r="E38" s="11" t="s">
        <v>160</v>
      </c>
      <c r="F38" s="86" t="s">
        <v>334</v>
      </c>
      <c r="G38" s="11" t="s">
        <v>161</v>
      </c>
      <c r="H38" s="224"/>
      <c r="I38" s="11" t="s">
        <v>94</v>
      </c>
      <c r="J38" s="87"/>
      <c r="K38" s="17"/>
      <c r="L38" s="233">
        <f>IF(D38="○",C38*1,IF(F38="○",C38*3,IF(H38="○",C38*5,IF(J38="○",C38*8,""))))</f>
        <v>6</v>
      </c>
      <c r="M38" s="163"/>
    </row>
    <row r="39" spans="1:13" ht="42" customHeight="1" x14ac:dyDescent="0.15">
      <c r="A39" s="11" t="s">
        <v>175</v>
      </c>
      <c r="B39" s="12" t="s">
        <v>97</v>
      </c>
      <c r="C39" s="11">
        <v>5</v>
      </c>
      <c r="D39" s="87"/>
      <c r="E39" s="11" t="s">
        <v>98</v>
      </c>
      <c r="F39" s="87" t="s">
        <v>334</v>
      </c>
      <c r="G39" s="17"/>
      <c r="H39" s="87"/>
      <c r="I39" s="17"/>
      <c r="J39" s="87"/>
      <c r="K39" s="17"/>
      <c r="L39" s="235">
        <f>IF(D39="○",C39*1,IF(F39="○",C39*3,IF(H39="○",C39*5,IF(J39="○",C39*8,""))))</f>
        <v>15</v>
      </c>
      <c r="M39" s="163"/>
    </row>
    <row r="40" spans="1:13" ht="18" customHeight="1" x14ac:dyDescent="0.15">
      <c r="A40" s="269" t="s">
        <v>95</v>
      </c>
      <c r="B40" s="270"/>
      <c r="C40" s="270"/>
      <c r="D40" s="480"/>
      <c r="E40" s="262"/>
      <c r="F40" s="477"/>
      <c r="G40" s="477"/>
      <c r="H40" s="477"/>
      <c r="I40" s="477"/>
      <c r="J40" s="477"/>
      <c r="K40" s="264"/>
      <c r="L40" s="482">
        <f>SUM(L9:L39)</f>
        <v>152</v>
      </c>
    </row>
    <row r="41" spans="1:13" ht="18" customHeight="1" x14ac:dyDescent="0.15">
      <c r="A41" s="271"/>
      <c r="B41" s="272"/>
      <c r="C41" s="272"/>
      <c r="D41" s="481"/>
      <c r="E41" s="263"/>
      <c r="F41" s="478"/>
      <c r="G41" s="478"/>
      <c r="H41" s="478"/>
      <c r="I41" s="478"/>
      <c r="J41" s="478"/>
      <c r="K41" s="265"/>
      <c r="L41" s="483"/>
    </row>
    <row r="42" spans="1:13" ht="18" customHeight="1" x14ac:dyDescent="0.15">
      <c r="A42" s="71" t="s">
        <v>219</v>
      </c>
      <c r="B42" s="72"/>
      <c r="C42" s="273">
        <f>L40</f>
        <v>152</v>
      </c>
      <c r="D42" s="273"/>
      <c r="E42" s="62" t="s">
        <v>220</v>
      </c>
      <c r="F42" s="62"/>
      <c r="G42" s="471">
        <v>1</v>
      </c>
      <c r="H42" s="471"/>
      <c r="I42" s="94" t="s">
        <v>146</v>
      </c>
      <c r="J42" s="94"/>
      <c r="K42" s="94"/>
      <c r="L42" s="95">
        <f>C42*4000*G42</f>
        <v>608000</v>
      </c>
    </row>
    <row r="43" spans="1:13" ht="18" customHeight="1" x14ac:dyDescent="0.15">
      <c r="A43" s="24"/>
      <c r="B43" s="50"/>
      <c r="C43" s="26"/>
      <c r="D43" s="26"/>
      <c r="E43" s="26"/>
      <c r="F43" s="26"/>
      <c r="G43" s="25"/>
      <c r="H43" s="25"/>
      <c r="I43" s="27"/>
      <c r="J43" s="27"/>
      <c r="K43" s="27"/>
      <c r="L43" s="51"/>
    </row>
    <row r="44" spans="1:13" ht="18" customHeight="1" x14ac:dyDescent="0.15">
      <c r="A44" s="51"/>
      <c r="B44" s="52"/>
      <c r="C44" s="26"/>
      <c r="D44" s="26"/>
      <c r="E44" s="26"/>
      <c r="F44" s="26"/>
      <c r="G44" s="25"/>
      <c r="H44" s="25"/>
      <c r="I44" s="26"/>
      <c r="J44" s="26"/>
      <c r="K44" s="26"/>
      <c r="L44" s="51"/>
    </row>
    <row r="45" spans="1:13" x14ac:dyDescent="0.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</sheetData>
  <sheetProtection selectLockedCells="1"/>
  <protectedRanges>
    <protectedRange sqref="A3:A4 K9:K18 L9:L21 E9:J14 E15:E17 E22:L23 E31:L39 E29:G30 E28 E26:G27 E24:I25 K20:K21 E20:I21 E18:G19 G28 I26:I30 K24:L30 G15:G17 I15:J16 I17:I19" name="治験依頼者入力箇所_1"/>
  </protectedRanges>
  <mergeCells count="129">
    <mergeCell ref="C42:D42"/>
    <mergeCell ref="G42:H42"/>
    <mergeCell ref="L31:L32"/>
    <mergeCell ref="B36:B37"/>
    <mergeCell ref="H36:H37"/>
    <mergeCell ref="I36:I37"/>
    <mergeCell ref="J36:J37"/>
    <mergeCell ref="A31:A32"/>
    <mergeCell ref="C31:C32"/>
    <mergeCell ref="D31:D32"/>
    <mergeCell ref="E31:E32"/>
    <mergeCell ref="F31:F32"/>
    <mergeCell ref="A36:A37"/>
    <mergeCell ref="C36:C37"/>
    <mergeCell ref="D36:D37"/>
    <mergeCell ref="E36:E37"/>
    <mergeCell ref="F36:F37"/>
    <mergeCell ref="G31:G32"/>
    <mergeCell ref="K36:K37"/>
    <mergeCell ref="L36:L37"/>
    <mergeCell ref="G36:G37"/>
    <mergeCell ref="A40:D41"/>
    <mergeCell ref="E40:K41"/>
    <mergeCell ref="L40:L41"/>
    <mergeCell ref="C29:C30"/>
    <mergeCell ref="D29:D30"/>
    <mergeCell ref="E29:E30"/>
    <mergeCell ref="F29:F30"/>
    <mergeCell ref="G26:G27"/>
    <mergeCell ref="G29:G30"/>
    <mergeCell ref="A26:A27"/>
    <mergeCell ref="C26:C27"/>
    <mergeCell ref="D26:D27"/>
    <mergeCell ref="E26:E27"/>
    <mergeCell ref="F26:F27"/>
    <mergeCell ref="H29:H30"/>
    <mergeCell ref="I29:I30"/>
    <mergeCell ref="J29:J30"/>
    <mergeCell ref="J20:J21"/>
    <mergeCell ref="K20:K21"/>
    <mergeCell ref="L20:L21"/>
    <mergeCell ref="A22:A23"/>
    <mergeCell ref="C22:C23"/>
    <mergeCell ref="D22:D23"/>
    <mergeCell ref="E22:E23"/>
    <mergeCell ref="F22:F23"/>
    <mergeCell ref="H22:H23"/>
    <mergeCell ref="G22:G23"/>
    <mergeCell ref="I22:I23"/>
    <mergeCell ref="J22:J23"/>
    <mergeCell ref="K22:K23"/>
    <mergeCell ref="L22:L23"/>
    <mergeCell ref="H20:H21"/>
    <mergeCell ref="I20:I21"/>
    <mergeCell ref="J24:J25"/>
    <mergeCell ref="K29:K30"/>
    <mergeCell ref="L29:L30"/>
    <mergeCell ref="I26:I27"/>
    <mergeCell ref="A29:A30"/>
    <mergeCell ref="J26:J27"/>
    <mergeCell ref="K26:K27"/>
    <mergeCell ref="L26:L27"/>
    <mergeCell ref="H15:H16"/>
    <mergeCell ref="I15:I16"/>
    <mergeCell ref="J15:J16"/>
    <mergeCell ref="K15:K16"/>
    <mergeCell ref="L15:L16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H26:H27"/>
    <mergeCell ref="A3:B3"/>
    <mergeCell ref="A4:B4"/>
    <mergeCell ref="A1:L1"/>
    <mergeCell ref="C3:F3"/>
    <mergeCell ref="J7:K7"/>
    <mergeCell ref="L7:L8"/>
    <mergeCell ref="D8:E8"/>
    <mergeCell ref="F8:G8"/>
    <mergeCell ref="H8:I8"/>
    <mergeCell ref="J8:K8"/>
    <mergeCell ref="A6:B8"/>
    <mergeCell ref="C6:C8"/>
    <mergeCell ref="C4:M4"/>
    <mergeCell ref="H3:M3"/>
    <mergeCell ref="M6:M8"/>
    <mergeCell ref="A11:A12"/>
    <mergeCell ref="B11:B12"/>
    <mergeCell ref="C11:C12"/>
    <mergeCell ref="F11:F12"/>
    <mergeCell ref="D6:L6"/>
    <mergeCell ref="D7:E7"/>
    <mergeCell ref="F7:G7"/>
    <mergeCell ref="H7:I7"/>
    <mergeCell ref="D11:D12"/>
    <mergeCell ref="H11:H12"/>
    <mergeCell ref="I11:I12"/>
    <mergeCell ref="J11:J12"/>
    <mergeCell ref="K11:K12"/>
    <mergeCell ref="L11:L12"/>
    <mergeCell ref="A15:A16"/>
    <mergeCell ref="B15:B16"/>
    <mergeCell ref="C15:C16"/>
    <mergeCell ref="F15:F16"/>
    <mergeCell ref="A18:A19"/>
    <mergeCell ref="B18:B19"/>
    <mergeCell ref="D15:D16"/>
    <mergeCell ref="A20:A21"/>
    <mergeCell ref="B20:B21"/>
    <mergeCell ref="C20:C21"/>
    <mergeCell ref="D20:D21"/>
    <mergeCell ref="E20:E21"/>
    <mergeCell ref="F20:F21"/>
    <mergeCell ref="M11:M12"/>
    <mergeCell ref="M36:M37"/>
    <mergeCell ref="M31:M32"/>
    <mergeCell ref="M29:M30"/>
    <mergeCell ref="M26:M27"/>
    <mergeCell ref="M22:M23"/>
    <mergeCell ref="M20:M21"/>
    <mergeCell ref="M18:M19"/>
    <mergeCell ref="M15:M16"/>
  </mergeCells>
  <phoneticPr fontId="3"/>
  <dataValidations count="2">
    <dataValidation type="list" allowBlank="1" showInputMessage="1" showErrorMessage="1" sqref="F38:F39 F9:F26 F35:F36 H15:H23 F28:F29 H35 H38 H26:H30 J24:J30 J17:J21 D9:D39" xr:uid="{00000000-0002-0000-0600-000000000000}">
      <formula1>"○"</formula1>
    </dataValidation>
    <dataValidation type="list" allowBlank="1" showInputMessage="1" showErrorMessage="1" sqref="H9 H11:H13 H36:H37 H24:H25" xr:uid="{00000000-0002-0000-0600-000001000000}">
      <formula1>"〇"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verticalDpi="0" r:id="rId1"/>
  <headerFooter>
    <oddHeader>&amp;R別紙１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34"/>
  <sheetViews>
    <sheetView topLeftCell="A22" workbookViewId="0">
      <selection activeCell="AK26" sqref="AK26"/>
    </sheetView>
  </sheetViews>
  <sheetFormatPr defaultRowHeight="13.5" x14ac:dyDescent="0.15"/>
  <cols>
    <col min="1" max="48" width="2.375" customWidth="1"/>
  </cols>
  <sheetData>
    <row r="1" spans="1:48" ht="15" thickBot="1" x14ac:dyDescent="0.2">
      <c r="A1" s="166" t="s">
        <v>150</v>
      </c>
      <c r="B1" s="166"/>
      <c r="C1" s="166"/>
      <c r="D1" s="166"/>
      <c r="E1" s="197"/>
      <c r="F1" s="197"/>
      <c r="G1" s="166"/>
      <c r="H1" s="166" t="s">
        <v>151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351" t="s">
        <v>0</v>
      </c>
      <c r="AD1" s="352"/>
      <c r="AE1" s="352"/>
      <c r="AF1" s="499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210"/>
      <c r="AU1" s="210"/>
      <c r="AV1" s="211"/>
    </row>
    <row r="2" spans="1:48" ht="14.25" x14ac:dyDescent="0.15">
      <c r="A2" s="378" t="s">
        <v>221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353" t="s">
        <v>1</v>
      </c>
      <c r="AD2" s="354"/>
      <c r="AE2" s="354"/>
      <c r="AF2" s="484"/>
      <c r="AG2" s="198" t="s">
        <v>308</v>
      </c>
      <c r="AH2" s="199" t="s">
        <v>309</v>
      </c>
      <c r="AI2" s="199"/>
      <c r="AJ2" s="199"/>
      <c r="AK2" s="199" t="s">
        <v>308</v>
      </c>
      <c r="AL2" s="199" t="s">
        <v>152</v>
      </c>
      <c r="AM2" s="199"/>
      <c r="AN2" s="199"/>
      <c r="AO2" s="199"/>
      <c r="AP2" s="199"/>
      <c r="AQ2" s="199"/>
      <c r="AR2" s="199"/>
      <c r="AS2" s="199"/>
      <c r="AT2" s="212"/>
      <c r="AU2" s="212"/>
      <c r="AV2" s="213"/>
    </row>
    <row r="3" spans="1:48" ht="15" thickBo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355"/>
      <c r="AD3" s="356"/>
      <c r="AE3" s="356"/>
      <c r="AF3" s="485"/>
      <c r="AG3" s="209" t="s">
        <v>308</v>
      </c>
      <c r="AH3" s="209" t="s">
        <v>310</v>
      </c>
      <c r="AI3" s="209"/>
      <c r="AJ3" s="209"/>
      <c r="AK3" s="209" t="s">
        <v>308</v>
      </c>
      <c r="AL3" s="209" t="s">
        <v>311</v>
      </c>
      <c r="AM3" s="209"/>
      <c r="AN3" s="209"/>
      <c r="AO3" s="209"/>
      <c r="AP3" s="209" t="s">
        <v>308</v>
      </c>
      <c r="AQ3" s="500" t="s">
        <v>312</v>
      </c>
      <c r="AR3" s="500"/>
      <c r="AS3" s="500"/>
      <c r="AT3" s="500"/>
      <c r="AU3" s="500"/>
      <c r="AV3" s="501"/>
    </row>
    <row r="4" spans="1:48" ht="14.25" x14ac:dyDescent="0.1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207" t="s">
        <v>313</v>
      </c>
      <c r="AG4" s="200"/>
      <c r="AH4" s="486"/>
      <c r="AI4" s="486"/>
      <c r="AJ4" s="486"/>
      <c r="AK4" s="486"/>
      <c r="AL4" s="486" t="s">
        <v>8</v>
      </c>
      <c r="AM4" s="486"/>
      <c r="AN4" s="486"/>
      <c r="AO4" s="486"/>
      <c r="AP4" s="486"/>
      <c r="AQ4" s="486" t="s">
        <v>9</v>
      </c>
      <c r="AR4" s="486"/>
      <c r="AS4" s="486"/>
      <c r="AT4" s="486"/>
      <c r="AU4" s="486"/>
      <c r="AV4" s="208" t="s">
        <v>314</v>
      </c>
    </row>
    <row r="5" spans="1:48" ht="18.75" x14ac:dyDescent="0.15">
      <c r="A5" s="166"/>
      <c r="B5" s="167"/>
      <c r="C5" s="167"/>
      <c r="D5" s="167"/>
      <c r="E5" s="167"/>
      <c r="F5" s="167"/>
      <c r="G5" s="167"/>
      <c r="H5" s="167"/>
      <c r="I5" s="166"/>
      <c r="J5" s="166"/>
      <c r="K5" s="167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8"/>
      <c r="AQ5" s="168"/>
      <c r="AR5" s="167"/>
      <c r="AS5" s="167"/>
      <c r="AT5" s="167"/>
      <c r="AU5" s="167"/>
      <c r="AV5" s="167"/>
    </row>
    <row r="6" spans="1:48" ht="21" x14ac:dyDescent="0.1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9" t="s">
        <v>99</v>
      </c>
      <c r="M6" s="166"/>
      <c r="N6" s="167"/>
      <c r="O6" s="167"/>
      <c r="P6" s="167"/>
      <c r="Q6" s="167"/>
      <c r="R6" s="166"/>
      <c r="S6" s="167"/>
      <c r="T6" s="167"/>
      <c r="U6" s="167"/>
      <c r="V6" s="167"/>
      <c r="W6" s="167"/>
      <c r="X6" s="166"/>
      <c r="Y6" s="166"/>
      <c r="Z6" s="166"/>
      <c r="AA6" s="166"/>
      <c r="AB6" s="166"/>
      <c r="AC6" s="166"/>
      <c r="AD6" s="168" t="s">
        <v>315</v>
      </c>
      <c r="AE6" s="205" t="s">
        <v>308</v>
      </c>
      <c r="AF6" s="201" t="s">
        <v>316</v>
      </c>
      <c r="AG6" s="202"/>
      <c r="AH6" s="202"/>
      <c r="AI6" s="202"/>
      <c r="AJ6" s="206" t="s">
        <v>308</v>
      </c>
      <c r="AK6" s="204" t="s">
        <v>317</v>
      </c>
      <c r="AL6" s="203"/>
      <c r="AM6" s="203"/>
      <c r="AN6" s="202"/>
      <c r="AO6" s="168" t="s">
        <v>318</v>
      </c>
      <c r="AP6" s="166"/>
      <c r="AQ6" s="166"/>
      <c r="AR6" s="166"/>
      <c r="AS6" s="166"/>
      <c r="AT6" s="166"/>
      <c r="AU6" s="166"/>
      <c r="AV6" s="166"/>
    </row>
    <row r="7" spans="1:48" ht="18.75" x14ac:dyDescent="0.15">
      <c r="A7" s="170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</row>
    <row r="8" spans="1:48" ht="17.25" x14ac:dyDescent="0.15">
      <c r="A8" s="171" t="s">
        <v>319</v>
      </c>
      <c r="B8" s="166"/>
      <c r="C8" s="166"/>
      <c r="D8" s="166"/>
      <c r="E8" s="166"/>
      <c r="F8" s="166"/>
      <c r="G8" s="166"/>
      <c r="H8" s="166"/>
      <c r="I8" s="166"/>
      <c r="J8" s="35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166"/>
    </row>
    <row r="9" spans="1:48" ht="17.25" x14ac:dyDescent="0.15">
      <c r="A9" s="171" t="s">
        <v>155</v>
      </c>
      <c r="B9" s="166"/>
      <c r="C9" s="166"/>
      <c r="D9" s="166"/>
      <c r="E9" s="166"/>
      <c r="F9" s="172"/>
      <c r="G9" s="166"/>
      <c r="H9" s="166"/>
      <c r="I9" s="166"/>
      <c r="J9" s="193" t="s">
        <v>320</v>
      </c>
      <c r="K9" s="193"/>
      <c r="L9" s="359" t="s">
        <v>321</v>
      </c>
      <c r="M9" s="360"/>
      <c r="N9" s="360"/>
      <c r="O9" s="360"/>
      <c r="P9" s="360"/>
      <c r="Q9" s="360"/>
      <c r="R9" s="360"/>
      <c r="S9" s="361" t="s">
        <v>322</v>
      </c>
      <c r="T9" s="361"/>
      <c r="U9" s="362"/>
      <c r="V9" s="362"/>
      <c r="W9" s="359"/>
      <c r="X9" s="363"/>
      <c r="Y9" s="363"/>
      <c r="Z9" s="363"/>
      <c r="AA9" s="363"/>
      <c r="AB9" s="363"/>
      <c r="AC9" s="360"/>
      <c r="AD9" s="194"/>
      <c r="AE9" s="194"/>
      <c r="AF9" s="194"/>
      <c r="AG9" s="195"/>
      <c r="AH9" s="195"/>
      <c r="AI9" s="195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66"/>
    </row>
    <row r="10" spans="1:48" ht="17.25" x14ac:dyDescent="0.15">
      <c r="A10" s="171" t="s">
        <v>323</v>
      </c>
      <c r="B10" s="166"/>
      <c r="C10" s="166"/>
      <c r="D10" s="166"/>
      <c r="E10" s="166"/>
      <c r="F10" s="166"/>
      <c r="G10" s="166"/>
      <c r="H10" s="166"/>
      <c r="I10" s="166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2"/>
      <c r="AC10" s="192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66"/>
    </row>
    <row r="11" spans="1:48" ht="14.25" x14ac:dyDescent="0.15">
      <c r="A11" s="166"/>
      <c r="B11" s="166"/>
      <c r="C11" s="166"/>
      <c r="D11" s="166"/>
      <c r="E11" s="166"/>
      <c r="F11" s="166"/>
      <c r="G11" s="166"/>
      <c r="H11" s="166"/>
      <c r="I11" s="166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66"/>
    </row>
    <row r="12" spans="1:48" ht="14.25" x14ac:dyDescent="0.15">
      <c r="A12" s="166"/>
      <c r="B12" s="166"/>
      <c r="C12" s="166"/>
      <c r="D12" s="166"/>
      <c r="E12" s="166"/>
      <c r="F12" s="166"/>
      <c r="G12" s="166"/>
      <c r="H12" s="166"/>
      <c r="I12" s="166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66"/>
    </row>
    <row r="13" spans="1:48" ht="14.25" x14ac:dyDescent="0.15">
      <c r="A13" s="166"/>
      <c r="B13" s="166"/>
      <c r="C13" s="166"/>
      <c r="D13" s="166"/>
      <c r="E13" s="166"/>
      <c r="F13" s="166"/>
      <c r="G13" s="166"/>
      <c r="H13" s="166"/>
      <c r="I13" s="166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66"/>
    </row>
    <row r="14" spans="1:48" ht="14.25" x14ac:dyDescent="0.15">
      <c r="A14" s="166"/>
      <c r="B14" s="166"/>
      <c r="C14" s="166"/>
      <c r="D14" s="166"/>
      <c r="E14" s="166"/>
      <c r="F14" s="166"/>
      <c r="G14" s="166"/>
      <c r="H14" s="166"/>
      <c r="I14" s="166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66"/>
    </row>
    <row r="15" spans="1:48" ht="17.25" x14ac:dyDescent="0.15">
      <c r="A15" s="171" t="s">
        <v>324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</row>
    <row r="16" spans="1:48" ht="14.25" x14ac:dyDescent="0.15">
      <c r="A16" s="338" t="s">
        <v>325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9"/>
      <c r="W16" s="338" t="s">
        <v>3</v>
      </c>
      <c r="X16" s="337"/>
      <c r="Y16" s="337"/>
      <c r="Z16" s="337"/>
      <c r="AA16" s="337"/>
      <c r="AB16" s="338" t="s">
        <v>4</v>
      </c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9"/>
    </row>
    <row r="17" spans="1:48" ht="14.25" x14ac:dyDescent="0.15">
      <c r="A17" s="315" t="s">
        <v>222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7"/>
      <c r="W17" s="502">
        <v>150000</v>
      </c>
      <c r="X17" s="503"/>
      <c r="Y17" s="503"/>
      <c r="Z17" s="503"/>
      <c r="AA17" s="503"/>
      <c r="AB17" s="504">
        <v>150000</v>
      </c>
      <c r="AC17" s="505"/>
      <c r="AD17" s="505"/>
      <c r="AE17" s="505"/>
      <c r="AF17" s="174" t="s">
        <v>326</v>
      </c>
      <c r="AG17" s="174"/>
      <c r="AH17" s="487">
        <v>1</v>
      </c>
      <c r="AI17" s="487"/>
      <c r="AJ17" s="487"/>
      <c r="AK17" s="487"/>
      <c r="AL17" s="337" t="s">
        <v>327</v>
      </c>
      <c r="AM17" s="337"/>
      <c r="AN17" s="179"/>
      <c r="AO17" s="179"/>
      <c r="AP17" s="179"/>
      <c r="AQ17" s="179"/>
      <c r="AR17" s="179"/>
      <c r="AS17" s="179"/>
      <c r="AT17" s="179"/>
      <c r="AU17" s="179"/>
      <c r="AV17" s="180"/>
    </row>
    <row r="18" spans="1:48" s="244" customFormat="1" ht="14.25" x14ac:dyDescent="0.15">
      <c r="A18" s="325" t="s">
        <v>328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43"/>
      <c r="W18" s="496">
        <v>15000</v>
      </c>
      <c r="X18" s="497"/>
      <c r="Y18" s="497"/>
      <c r="Z18" s="497"/>
      <c r="AA18" s="498"/>
      <c r="AB18" s="325" t="s">
        <v>329</v>
      </c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43"/>
    </row>
    <row r="19" spans="1:48" ht="14.25" x14ac:dyDescent="0.15">
      <c r="A19" s="490" t="s">
        <v>238</v>
      </c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2"/>
      <c r="W19" s="493">
        <v>165000</v>
      </c>
      <c r="X19" s="494"/>
      <c r="Y19" s="494"/>
      <c r="Z19" s="494"/>
      <c r="AA19" s="495"/>
      <c r="AB19" s="504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6"/>
    </row>
    <row r="20" spans="1:48" ht="14.25" x14ac:dyDescent="0.15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6"/>
      <c r="X20" s="186"/>
      <c r="Y20" s="186"/>
      <c r="Z20" s="186"/>
      <c r="AA20" s="186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8"/>
    </row>
    <row r="21" spans="1:48" ht="17.25" x14ac:dyDescent="0.15">
      <c r="A21" s="171" t="s">
        <v>330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4"/>
    </row>
    <row r="22" spans="1:48" ht="14.25" x14ac:dyDescent="0.15">
      <c r="A22" s="338" t="s">
        <v>325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9"/>
      <c r="W22" s="338" t="s">
        <v>3</v>
      </c>
      <c r="X22" s="337"/>
      <c r="Y22" s="337"/>
      <c r="Z22" s="337"/>
      <c r="AA22" s="337"/>
      <c r="AB22" s="338" t="s">
        <v>4</v>
      </c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9"/>
    </row>
    <row r="23" spans="1:48" ht="14.25" x14ac:dyDescent="0.15">
      <c r="A23" s="315" t="s">
        <v>331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7"/>
      <c r="W23" s="493">
        <v>0</v>
      </c>
      <c r="X23" s="494"/>
      <c r="Y23" s="494"/>
      <c r="Z23" s="494"/>
      <c r="AA23" s="495"/>
      <c r="AB23" s="504">
        <v>0</v>
      </c>
      <c r="AC23" s="505"/>
      <c r="AD23" s="505"/>
      <c r="AE23" s="505"/>
      <c r="AF23" s="505" t="s">
        <v>326</v>
      </c>
      <c r="AG23" s="505"/>
      <c r="AH23" s="505">
        <v>1</v>
      </c>
      <c r="AI23" s="505"/>
      <c r="AJ23" s="505"/>
      <c r="AK23" s="505"/>
      <c r="AL23" s="505" t="s">
        <v>223</v>
      </c>
      <c r="AM23" s="505"/>
      <c r="AN23" s="177"/>
      <c r="AO23" s="177" t="s">
        <v>326</v>
      </c>
      <c r="AP23" s="177"/>
      <c r="AQ23" s="488">
        <v>4000</v>
      </c>
      <c r="AR23" s="489"/>
      <c r="AS23" s="489"/>
      <c r="AT23" s="489"/>
      <c r="AU23" s="177"/>
      <c r="AV23" s="178"/>
    </row>
    <row r="24" spans="1:48" ht="15" thickBot="1" x14ac:dyDescent="0.2">
      <c r="A24" s="507" t="s">
        <v>332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7"/>
      <c r="W24" s="511">
        <v>0</v>
      </c>
      <c r="X24" s="512"/>
      <c r="Y24" s="512"/>
      <c r="Z24" s="512"/>
      <c r="AA24" s="512"/>
      <c r="AB24" s="306">
        <v>40000</v>
      </c>
      <c r="AC24" s="307"/>
      <c r="AD24" s="307"/>
      <c r="AE24" s="307"/>
      <c r="AF24" s="337" t="s">
        <v>326</v>
      </c>
      <c r="AG24" s="337"/>
      <c r="AH24" s="307"/>
      <c r="AI24" s="307"/>
      <c r="AJ24" s="307"/>
      <c r="AK24" s="307"/>
      <c r="AL24" s="337" t="s">
        <v>224</v>
      </c>
      <c r="AM24" s="337"/>
      <c r="AN24" s="174"/>
      <c r="AO24" s="174"/>
      <c r="AP24" s="174"/>
      <c r="AQ24" s="174"/>
      <c r="AR24" s="174"/>
      <c r="AS24" s="174"/>
      <c r="AT24" s="174"/>
      <c r="AU24" s="174"/>
      <c r="AV24" s="175"/>
    </row>
    <row r="25" spans="1:48" ht="15" thickBot="1" x14ac:dyDescent="0.2">
      <c r="A25" s="315" t="s">
        <v>225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508">
        <v>0</v>
      </c>
      <c r="X25" s="509"/>
      <c r="Y25" s="509"/>
      <c r="Z25" s="509"/>
      <c r="AA25" s="510"/>
      <c r="AB25" s="316" t="s">
        <v>333</v>
      </c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7"/>
    </row>
    <row r="26" spans="1:48" ht="14.25" x14ac:dyDescent="0.1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90"/>
      <c r="X26" s="190"/>
      <c r="Y26" s="190"/>
      <c r="Z26" s="190"/>
      <c r="AA26" s="190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</row>
    <row r="27" spans="1:48" ht="14.25" x14ac:dyDescent="0.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90"/>
      <c r="X27" s="190"/>
      <c r="Y27" s="190"/>
      <c r="Z27" s="190"/>
      <c r="AA27" s="190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</row>
    <row r="28" spans="1:48" ht="14.25" x14ac:dyDescent="0.1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72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</row>
    <row r="29" spans="1:48" ht="14.25" x14ac:dyDescent="0.15">
      <c r="A29" s="166" t="s">
        <v>183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72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</row>
    <row r="30" spans="1:48" ht="24.6" customHeight="1" x14ac:dyDescent="0.15">
      <c r="A30" s="303"/>
      <c r="B30" s="303"/>
      <c r="C30" s="303"/>
      <c r="D30" s="371" t="s">
        <v>282</v>
      </c>
      <c r="E30" s="371"/>
      <c r="F30" s="371"/>
      <c r="G30" s="371"/>
      <c r="H30" s="371"/>
      <c r="I30" s="371"/>
      <c r="J30" s="371" t="s">
        <v>283</v>
      </c>
      <c r="K30" s="371"/>
      <c r="L30" s="371"/>
      <c r="M30" s="371"/>
      <c r="N30" s="371"/>
      <c r="O30" s="371"/>
      <c r="P30" s="371" t="s">
        <v>284</v>
      </c>
      <c r="Q30" s="371"/>
      <c r="R30" s="371"/>
      <c r="S30" s="371"/>
      <c r="T30" s="371"/>
      <c r="U30" s="371"/>
      <c r="V30" s="371" t="s">
        <v>285</v>
      </c>
      <c r="W30" s="371"/>
      <c r="X30" s="371"/>
      <c r="Y30" s="371"/>
      <c r="Z30" s="371"/>
      <c r="AA30" s="371"/>
      <c r="AB30" s="513" t="s">
        <v>361</v>
      </c>
      <c r="AC30" s="514"/>
      <c r="AD30" s="514"/>
      <c r="AE30" s="514"/>
      <c r="AF30" s="514"/>
      <c r="AG30" s="514"/>
      <c r="AH30" s="514"/>
      <c r="AI30" s="514"/>
      <c r="AJ30" s="515"/>
      <c r="AK30" s="166"/>
      <c r="AL30" s="166"/>
      <c r="AM30" s="166"/>
      <c r="AN30" s="309" t="s">
        <v>286</v>
      </c>
      <c r="AO30" s="309"/>
      <c r="AP30" s="309"/>
      <c r="AQ30" s="309"/>
      <c r="AR30" s="309"/>
      <c r="AS30" s="309"/>
      <c r="AT30" s="309"/>
      <c r="AU30" s="309"/>
      <c r="AV30" s="309"/>
    </row>
    <row r="31" spans="1:48" ht="14.25" x14ac:dyDescent="0.15">
      <c r="A31" s="303" t="s">
        <v>287</v>
      </c>
      <c r="B31" s="303"/>
      <c r="C31" s="303"/>
      <c r="D31" s="303">
        <v>0</v>
      </c>
      <c r="E31" s="303"/>
      <c r="F31" s="303"/>
      <c r="G31" s="303"/>
      <c r="H31" s="303"/>
      <c r="I31" s="303"/>
      <c r="J31" s="303">
        <v>0</v>
      </c>
      <c r="K31" s="303"/>
      <c r="L31" s="303"/>
      <c r="M31" s="303"/>
      <c r="N31" s="303"/>
      <c r="O31" s="303"/>
      <c r="P31" s="303">
        <v>0</v>
      </c>
      <c r="Q31" s="303"/>
      <c r="R31" s="303"/>
      <c r="S31" s="303"/>
      <c r="T31" s="303"/>
      <c r="U31" s="303"/>
      <c r="V31" s="303">
        <v>0</v>
      </c>
      <c r="W31" s="303"/>
      <c r="X31" s="303"/>
      <c r="Y31" s="303"/>
      <c r="Z31" s="303"/>
      <c r="AA31" s="303"/>
      <c r="AB31" s="306">
        <v>0</v>
      </c>
      <c r="AC31" s="307"/>
      <c r="AD31" s="307"/>
      <c r="AE31" s="307"/>
      <c r="AF31" s="307"/>
      <c r="AG31" s="307"/>
      <c r="AH31" s="307"/>
      <c r="AI31" s="307"/>
      <c r="AJ31" s="308"/>
      <c r="AK31" s="166"/>
      <c r="AL31" s="166"/>
      <c r="AM31" s="166"/>
      <c r="AN31" s="310" t="s">
        <v>288</v>
      </c>
      <c r="AO31" s="310"/>
      <c r="AP31" s="310"/>
      <c r="AQ31" s="303">
        <v>0</v>
      </c>
      <c r="AR31" s="303"/>
      <c r="AS31" s="303"/>
      <c r="AT31" s="303"/>
      <c r="AU31" s="303"/>
      <c r="AV31" s="303"/>
    </row>
    <row r="32" spans="1:48" ht="14.25" x14ac:dyDescent="0.15">
      <c r="A32" s="303" t="s">
        <v>289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6"/>
      <c r="AC32" s="307"/>
      <c r="AD32" s="307"/>
      <c r="AE32" s="307"/>
      <c r="AF32" s="307"/>
      <c r="AG32" s="307"/>
      <c r="AH32" s="307"/>
      <c r="AI32" s="307"/>
      <c r="AJ32" s="308"/>
      <c r="AK32" s="166"/>
      <c r="AL32" s="166"/>
      <c r="AM32" s="166"/>
      <c r="AN32" s="304" t="s">
        <v>290</v>
      </c>
      <c r="AO32" s="304"/>
      <c r="AP32" s="304"/>
      <c r="AQ32" s="303">
        <v>0</v>
      </c>
      <c r="AR32" s="303"/>
      <c r="AS32" s="303"/>
      <c r="AT32" s="303"/>
      <c r="AU32" s="303"/>
      <c r="AV32" s="303"/>
    </row>
    <row r="33" spans="1:48" ht="14.25" x14ac:dyDescent="0.15">
      <c r="A33" s="303" t="s">
        <v>238</v>
      </c>
      <c r="B33" s="303"/>
      <c r="C33" s="303"/>
      <c r="D33" s="303">
        <v>0</v>
      </c>
      <c r="E33" s="303"/>
      <c r="F33" s="303"/>
      <c r="G33" s="303"/>
      <c r="H33" s="303"/>
      <c r="I33" s="303"/>
      <c r="J33" s="303">
        <v>0</v>
      </c>
      <c r="K33" s="303"/>
      <c r="L33" s="303"/>
      <c r="M33" s="303"/>
      <c r="N33" s="303"/>
      <c r="O33" s="303"/>
      <c r="P33" s="303">
        <v>0</v>
      </c>
      <c r="Q33" s="303"/>
      <c r="R33" s="303"/>
      <c r="S33" s="303"/>
      <c r="T33" s="303"/>
      <c r="U33" s="303"/>
      <c r="V33" s="303">
        <v>0</v>
      </c>
      <c r="W33" s="303"/>
      <c r="X33" s="303"/>
      <c r="Y33" s="303"/>
      <c r="Z33" s="303"/>
      <c r="AA33" s="303"/>
      <c r="AB33" s="306">
        <v>0</v>
      </c>
      <c r="AC33" s="307"/>
      <c r="AD33" s="307"/>
      <c r="AE33" s="307"/>
      <c r="AF33" s="307"/>
      <c r="AG33" s="307"/>
      <c r="AH33" s="307"/>
      <c r="AI33" s="307"/>
      <c r="AJ33" s="308"/>
      <c r="AK33" s="166"/>
      <c r="AL33" s="166"/>
      <c r="AM33" s="166"/>
      <c r="AN33" s="304" t="s">
        <v>238</v>
      </c>
      <c r="AO33" s="304"/>
      <c r="AP33" s="304"/>
      <c r="AQ33" s="303">
        <v>0</v>
      </c>
      <c r="AR33" s="303"/>
      <c r="AS33" s="303"/>
      <c r="AT33" s="303"/>
      <c r="AU33" s="303"/>
      <c r="AV33" s="303"/>
    </row>
    <row r="34" spans="1:48" x14ac:dyDescent="0.15">
      <c r="A34" s="181" t="s">
        <v>291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5" t="s">
        <v>184</v>
      </c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82" t="s">
        <v>185</v>
      </c>
      <c r="AA34" s="182"/>
      <c r="AB34" s="182"/>
      <c r="AC34" s="182"/>
      <c r="AD34" s="182"/>
      <c r="AE34" s="372"/>
      <c r="AF34" s="372"/>
      <c r="AG34" s="372"/>
      <c r="AH34" s="372"/>
      <c r="AI34" s="372"/>
      <c r="AJ34" s="372"/>
      <c r="AK34" s="372"/>
      <c r="AL34" s="182" t="s">
        <v>179</v>
      </c>
      <c r="AM34" s="305"/>
      <c r="AN34" s="305"/>
      <c r="AO34" s="305"/>
      <c r="AP34" s="164"/>
      <c r="AQ34" s="164"/>
      <c r="AR34" s="164"/>
      <c r="AS34" s="164"/>
      <c r="AT34" s="164"/>
      <c r="AU34" s="164"/>
      <c r="AV34" s="164"/>
    </row>
  </sheetData>
  <mergeCells count="80">
    <mergeCell ref="AQ33:AV33"/>
    <mergeCell ref="AN31:AP31"/>
    <mergeCell ref="AQ31:AV31"/>
    <mergeCell ref="A32:C32"/>
    <mergeCell ref="AQ32:AV32"/>
    <mergeCell ref="A31:C31"/>
    <mergeCell ref="D31:I31"/>
    <mergeCell ref="J31:O31"/>
    <mergeCell ref="P31:U31"/>
    <mergeCell ref="V31:AA31"/>
    <mergeCell ref="D32:I32"/>
    <mergeCell ref="J32:O32"/>
    <mergeCell ref="P32:U32"/>
    <mergeCell ref="V32:AA32"/>
    <mergeCell ref="AN32:AP32"/>
    <mergeCell ref="AF24:AG24"/>
    <mergeCell ref="AH24:AK24"/>
    <mergeCell ref="A22:V22"/>
    <mergeCell ref="AF23:AG23"/>
    <mergeCell ref="AB23:AE23"/>
    <mergeCell ref="AH23:AK23"/>
    <mergeCell ref="AB22:AV22"/>
    <mergeCell ref="AB24:AE24"/>
    <mergeCell ref="AE34:AK34"/>
    <mergeCell ref="AM34:AO34"/>
    <mergeCell ref="A33:C33"/>
    <mergeCell ref="D33:I33"/>
    <mergeCell ref="J33:O33"/>
    <mergeCell ref="P33:U33"/>
    <mergeCell ref="V33:AA33"/>
    <mergeCell ref="AN33:AP33"/>
    <mergeCell ref="AN30:AV30"/>
    <mergeCell ref="AB18:AV18"/>
    <mergeCell ref="AB19:AV19"/>
    <mergeCell ref="A24:V24"/>
    <mergeCell ref="A30:C30"/>
    <mergeCell ref="D30:I30"/>
    <mergeCell ref="J30:O30"/>
    <mergeCell ref="P30:U30"/>
    <mergeCell ref="W25:AA25"/>
    <mergeCell ref="W24:AA24"/>
    <mergeCell ref="AB25:AV25"/>
    <mergeCell ref="W23:AA23"/>
    <mergeCell ref="AL24:AM24"/>
    <mergeCell ref="AL23:AM23"/>
    <mergeCell ref="V30:AA30"/>
    <mergeCell ref="W22:AA22"/>
    <mergeCell ref="AC1:AF1"/>
    <mergeCell ref="AQ3:AV3"/>
    <mergeCell ref="A16:V16"/>
    <mergeCell ref="AL17:AM17"/>
    <mergeCell ref="W17:AA17"/>
    <mergeCell ref="AG1:AS1"/>
    <mergeCell ref="AS4:AU4"/>
    <mergeCell ref="AL4:AM4"/>
    <mergeCell ref="AN4:AP4"/>
    <mergeCell ref="AQ4:AR4"/>
    <mergeCell ref="AB17:AE17"/>
    <mergeCell ref="A2:N3"/>
    <mergeCell ref="W18:AA18"/>
    <mergeCell ref="S9:V9"/>
    <mergeCell ref="W9:AC9"/>
    <mergeCell ref="W16:AA16"/>
    <mergeCell ref="A25:V25"/>
    <mergeCell ref="AB30:AJ30"/>
    <mergeCell ref="AB31:AJ31"/>
    <mergeCell ref="AB32:AJ32"/>
    <mergeCell ref="AB33:AJ33"/>
    <mergeCell ref="AC2:AF3"/>
    <mergeCell ref="AH4:AK4"/>
    <mergeCell ref="AB16:AV16"/>
    <mergeCell ref="AH17:AK17"/>
    <mergeCell ref="AQ23:AT23"/>
    <mergeCell ref="J8:AU8"/>
    <mergeCell ref="L9:R9"/>
    <mergeCell ref="A17:V17"/>
    <mergeCell ref="A23:V23"/>
    <mergeCell ref="A18:V18"/>
    <mergeCell ref="A19:V19"/>
    <mergeCell ref="W19:AA19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経費算定ポイント算出表（医療機器）</vt:lpstr>
      <vt:lpstr>治験機器管理ポイント算出表</vt:lpstr>
      <vt:lpstr>経費算定明細書</vt:lpstr>
      <vt:lpstr>IRB審査費用2年目以降（作成不要）</vt:lpstr>
      <vt:lpstr>モニタリング費用 (作成不要)</vt:lpstr>
      <vt:lpstr>治験機器管理（作成不要）</vt:lpstr>
      <vt:lpstr>経費算定ポイント算出表 (CRC)</vt:lpstr>
      <vt:lpstr>経費算定明細書 (CRC)</vt:lpstr>
      <vt:lpstr>'IRB審査費用2年目以降（作成不要）'!OLE_LINK1</vt:lpstr>
      <vt:lpstr>'モニタリング費用 (作成不要)'!OLE_LINK1</vt:lpstr>
      <vt:lpstr>経費算定明細書!OLE_LINK1</vt:lpstr>
      <vt:lpstr>'治験機器管理（作成不要）'!OLE_LINK1</vt:lpstr>
      <vt:lpstr>'IRB審査費用2年目以降（作成不要）'!Print_Area</vt:lpstr>
      <vt:lpstr>'モニタリング費用 (作成不要)'!Print_Area</vt:lpstr>
      <vt:lpstr>'経費算定ポイント算出表 (CRC)'!Print_Area</vt:lpstr>
      <vt:lpstr>'経費算定ポイント算出表（医療機器）'!Print_Area</vt:lpstr>
      <vt:lpstr>経費算定明細書!Print_Area</vt:lpstr>
      <vt:lpstr>'治験機器管理（作成不要）'!Print_Area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0780414b</dc:creator>
  <cp:lastModifiedBy>Administrator</cp:lastModifiedBy>
  <cp:lastPrinted>2019-07-29T04:51:24Z</cp:lastPrinted>
  <dcterms:created xsi:type="dcterms:W3CDTF">2008-10-17T06:15:49Z</dcterms:created>
  <dcterms:modified xsi:type="dcterms:W3CDTF">2019-12-04T00:21:57Z</dcterms:modified>
</cp:coreProperties>
</file>